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hp\Dropbox\B_BUREY SA\0_Informes Mensuales\2020 04\"/>
    </mc:Choice>
  </mc:AlternateContent>
  <xr:revisionPtr revIDLastSave="0" documentId="8_{373F0261-7AA9-46CA-902D-E193A8DADC24}" xr6:coauthVersionLast="45" xr6:coauthVersionMax="45" xr10:uidLastSave="{00000000-0000-0000-0000-000000000000}"/>
  <bookViews>
    <workbookView xWindow="-120" yWindow="-120" windowWidth="20730" windowHeight="11160" xr2:uid="{816D7D1B-B3FD-4EED-BE03-847E9FD30AD5}"/>
  </bookViews>
  <sheets>
    <sheet name="Cash Flow Nuevo"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79" i="1" l="1"/>
  <c r="AG279" i="1"/>
  <c r="AF279" i="1"/>
  <c r="AE279" i="1"/>
  <c r="AD279" i="1"/>
  <c r="AC279" i="1"/>
  <c r="AB279" i="1"/>
  <c r="AA279" i="1"/>
  <c r="Z279" i="1"/>
  <c r="Y279" i="1"/>
  <c r="X279" i="1"/>
  <c r="W279" i="1"/>
  <c r="V279" i="1"/>
  <c r="U279" i="1"/>
  <c r="T279" i="1"/>
  <c r="S279" i="1"/>
  <c r="R279" i="1"/>
  <c r="Q279" i="1"/>
  <c r="P279" i="1"/>
  <c r="O279" i="1"/>
  <c r="N279" i="1"/>
  <c r="M279" i="1"/>
  <c r="L279" i="1"/>
  <c r="K279" i="1"/>
  <c r="J279" i="1"/>
  <c r="I279" i="1"/>
  <c r="H279" i="1"/>
  <c r="G279" i="1"/>
  <c r="F279" i="1"/>
  <c r="E279" i="1"/>
  <c r="D279" i="1"/>
  <c r="AD276" i="1"/>
  <c r="Q276" i="1"/>
  <c r="AD272" i="1"/>
  <c r="Q272" i="1"/>
  <c r="AJ264" i="1"/>
  <c r="D104" i="1"/>
  <c r="AU88" i="1"/>
  <c r="AT88" i="1"/>
  <c r="AS88" i="1"/>
  <c r="AR88" i="1"/>
  <c r="AP88" i="1"/>
  <c r="AO88" i="1"/>
  <c r="AN88" i="1"/>
  <c r="AM88" i="1"/>
  <c r="AL88" i="1"/>
  <c r="AK88" i="1"/>
  <c r="AJ88" i="1"/>
  <c r="AI88" i="1"/>
  <c r="AH88" i="1"/>
  <c r="AG88" i="1"/>
  <c r="AF88" i="1"/>
  <c r="AE88" i="1"/>
  <c r="AC88" i="1"/>
  <c r="AB88" i="1"/>
  <c r="AA88" i="1"/>
  <c r="Z88" i="1"/>
  <c r="Y88" i="1"/>
  <c r="X88" i="1"/>
  <c r="W88" i="1"/>
  <c r="V88" i="1"/>
  <c r="U88" i="1"/>
  <c r="T88" i="1"/>
  <c r="S88" i="1"/>
  <c r="R88" i="1"/>
  <c r="P88" i="1"/>
  <c r="O88" i="1"/>
  <c r="N88" i="1"/>
  <c r="M88" i="1"/>
  <c r="L88" i="1"/>
  <c r="K88" i="1"/>
  <c r="J88" i="1"/>
  <c r="I88" i="1"/>
  <c r="H88" i="1"/>
  <c r="G88" i="1"/>
  <c r="F88" i="1"/>
  <c r="E88" i="1"/>
  <c r="D88" i="1"/>
  <c r="AU87" i="1"/>
  <c r="AT87" i="1"/>
  <c r="AS87" i="1"/>
  <c r="AR87" i="1"/>
  <c r="AP87" i="1"/>
  <c r="AO87" i="1"/>
  <c r="AN87" i="1"/>
  <c r="AM87" i="1"/>
  <c r="AL87" i="1"/>
  <c r="AK87" i="1"/>
  <c r="AJ87" i="1"/>
  <c r="AI87" i="1"/>
  <c r="AH87" i="1"/>
  <c r="AG87" i="1"/>
  <c r="AF87" i="1"/>
  <c r="AE87" i="1"/>
  <c r="AC87" i="1"/>
  <c r="AB87" i="1"/>
  <c r="AA87" i="1"/>
  <c r="Z87" i="1"/>
  <c r="Y87" i="1"/>
  <c r="X87" i="1"/>
  <c r="W87" i="1"/>
  <c r="V87" i="1"/>
  <c r="U87" i="1"/>
  <c r="T87" i="1"/>
  <c r="S87" i="1"/>
  <c r="R87" i="1"/>
  <c r="P87" i="1"/>
  <c r="O87" i="1"/>
  <c r="N87" i="1"/>
  <c r="M87" i="1"/>
  <c r="L87" i="1"/>
  <c r="K87" i="1"/>
  <c r="J87" i="1"/>
  <c r="I87" i="1"/>
  <c r="H87" i="1"/>
  <c r="G87" i="1"/>
  <c r="F87" i="1"/>
  <c r="E87" i="1"/>
  <c r="D87" i="1"/>
  <c r="AU86" i="1"/>
  <c r="AT86" i="1"/>
  <c r="AS86" i="1"/>
  <c r="AR86" i="1"/>
  <c r="AP86" i="1"/>
  <c r="AO86" i="1"/>
  <c r="AN86" i="1"/>
  <c r="AM86" i="1"/>
  <c r="AL86" i="1"/>
  <c r="AK86" i="1"/>
  <c r="AJ86" i="1"/>
  <c r="AI86" i="1"/>
  <c r="AH86" i="1"/>
  <c r="AG86" i="1"/>
  <c r="AF86" i="1"/>
  <c r="AE86" i="1"/>
  <c r="AC86" i="1"/>
  <c r="AB86" i="1"/>
  <c r="AA86" i="1"/>
  <c r="Z86" i="1"/>
  <c r="Y86" i="1"/>
  <c r="X86" i="1"/>
  <c r="W86" i="1"/>
  <c r="V86" i="1"/>
  <c r="U86" i="1"/>
  <c r="T86" i="1"/>
  <c r="S86" i="1"/>
  <c r="R86" i="1"/>
  <c r="P86" i="1"/>
  <c r="O86" i="1"/>
  <c r="N86" i="1"/>
  <c r="M86" i="1"/>
  <c r="L86" i="1"/>
  <c r="K86" i="1"/>
  <c r="J86" i="1"/>
  <c r="I86" i="1"/>
  <c r="H86" i="1"/>
  <c r="G86" i="1"/>
  <c r="F86" i="1"/>
  <c r="E86" i="1"/>
  <c r="D86" i="1"/>
  <c r="AU85" i="1"/>
  <c r="AT85" i="1"/>
  <c r="AS85" i="1"/>
  <c r="AR85" i="1"/>
  <c r="AP85" i="1"/>
  <c r="AO85" i="1"/>
  <c r="AN85" i="1"/>
  <c r="AM85" i="1"/>
  <c r="AL85" i="1"/>
  <c r="AK85" i="1"/>
  <c r="AJ85" i="1"/>
  <c r="AI85" i="1"/>
  <c r="AH85" i="1"/>
  <c r="AG85" i="1"/>
  <c r="AF85" i="1"/>
  <c r="AE85" i="1"/>
  <c r="AC85" i="1"/>
  <c r="AB85" i="1"/>
  <c r="AA85" i="1"/>
  <c r="Z85" i="1"/>
  <c r="Y85" i="1"/>
  <c r="X85" i="1"/>
  <c r="W85" i="1"/>
  <c r="V85" i="1"/>
  <c r="U85" i="1"/>
  <c r="T85" i="1"/>
  <c r="S85" i="1"/>
  <c r="R85" i="1"/>
  <c r="P85" i="1"/>
  <c r="O85" i="1"/>
  <c r="N85" i="1"/>
  <c r="M85" i="1"/>
  <c r="L85" i="1"/>
  <c r="K85" i="1"/>
  <c r="J85" i="1"/>
  <c r="I85" i="1"/>
  <c r="H85" i="1"/>
  <c r="G85" i="1"/>
  <c r="F85" i="1"/>
  <c r="E85" i="1"/>
  <c r="D85" i="1"/>
  <c r="AU84" i="1"/>
  <c r="AU90" i="1" s="1"/>
  <c r="AT84" i="1"/>
  <c r="AT90" i="1" s="1"/>
  <c r="AS84" i="1"/>
  <c r="AS90" i="1" s="1"/>
  <c r="AR84" i="1"/>
  <c r="AR90" i="1" s="1"/>
  <c r="AP84" i="1"/>
  <c r="AP90" i="1" s="1"/>
  <c r="AO84" i="1"/>
  <c r="AO90" i="1" s="1"/>
  <c r="AN84" i="1"/>
  <c r="AN90" i="1" s="1"/>
  <c r="AM84" i="1"/>
  <c r="AM90" i="1" s="1"/>
  <c r="AL84" i="1"/>
  <c r="AL90" i="1" s="1"/>
  <c r="AK84" i="1"/>
  <c r="AK90" i="1" s="1"/>
  <c r="AJ84" i="1"/>
  <c r="AJ90" i="1" s="1"/>
  <c r="AI84" i="1"/>
  <c r="AI90" i="1" s="1"/>
  <c r="AH84" i="1"/>
  <c r="AH90" i="1" s="1"/>
  <c r="AG84" i="1"/>
  <c r="AG90" i="1" s="1"/>
  <c r="AF84" i="1"/>
  <c r="AF90" i="1" s="1"/>
  <c r="AE84" i="1"/>
  <c r="AE90" i="1" s="1"/>
  <c r="AC84" i="1"/>
  <c r="AC90" i="1" s="1"/>
  <c r="AB84" i="1"/>
  <c r="AB90" i="1" s="1"/>
  <c r="AA84" i="1"/>
  <c r="AA90" i="1" s="1"/>
  <c r="Z84" i="1"/>
  <c r="Z90" i="1" s="1"/>
  <c r="Y84" i="1"/>
  <c r="Y90" i="1" s="1"/>
  <c r="X84" i="1"/>
  <c r="X90" i="1" s="1"/>
  <c r="W84" i="1"/>
  <c r="W90" i="1" s="1"/>
  <c r="V84" i="1"/>
  <c r="V90" i="1" s="1"/>
  <c r="U84" i="1"/>
  <c r="U90" i="1" s="1"/>
  <c r="T84" i="1"/>
  <c r="T90" i="1" s="1"/>
  <c r="S84" i="1"/>
  <c r="S90" i="1" s="1"/>
  <c r="R84" i="1"/>
  <c r="R90" i="1" s="1"/>
  <c r="P84" i="1"/>
  <c r="P90" i="1" s="1"/>
  <c r="O84" i="1"/>
  <c r="O90" i="1" s="1"/>
  <c r="N84" i="1"/>
  <c r="N90" i="1" s="1"/>
  <c r="M84" i="1"/>
  <c r="M90" i="1" s="1"/>
  <c r="L84" i="1"/>
  <c r="L90" i="1" s="1"/>
  <c r="K84" i="1"/>
  <c r="K90" i="1" s="1"/>
  <c r="J84" i="1"/>
  <c r="J90" i="1" s="1"/>
  <c r="I84" i="1"/>
  <c r="I90" i="1" s="1"/>
  <c r="H84" i="1"/>
  <c r="H90" i="1" s="1"/>
  <c r="G84" i="1"/>
  <c r="G90" i="1" s="1"/>
  <c r="F84" i="1"/>
  <c r="F90" i="1" s="1"/>
  <c r="E84" i="1"/>
  <c r="E90" i="1" s="1"/>
  <c r="D84" i="1"/>
  <c r="D90" i="1" s="1"/>
  <c r="AU81" i="1"/>
  <c r="AT81" i="1"/>
  <c r="AS81" i="1"/>
  <c r="AR81" i="1"/>
  <c r="AP81" i="1"/>
  <c r="AO81" i="1"/>
  <c r="AN81" i="1"/>
  <c r="AM81" i="1"/>
  <c r="AL81" i="1"/>
  <c r="AK81" i="1"/>
  <c r="AJ81" i="1"/>
  <c r="AI81" i="1"/>
  <c r="AH81" i="1"/>
  <c r="AG81" i="1"/>
  <c r="AF81" i="1"/>
  <c r="AE81" i="1"/>
  <c r="AC81" i="1"/>
  <c r="AB81" i="1"/>
  <c r="AA81" i="1"/>
  <c r="Z81" i="1"/>
  <c r="Y81" i="1"/>
  <c r="X81" i="1"/>
  <c r="W81" i="1"/>
  <c r="V81" i="1"/>
  <c r="U81" i="1"/>
  <c r="T81" i="1"/>
  <c r="S81" i="1"/>
  <c r="R81" i="1"/>
  <c r="P81" i="1"/>
  <c r="O81" i="1"/>
  <c r="N81" i="1"/>
  <c r="M81" i="1"/>
  <c r="L81" i="1"/>
  <c r="K81" i="1"/>
  <c r="J81" i="1"/>
  <c r="I81" i="1"/>
  <c r="H81" i="1"/>
  <c r="G81" i="1"/>
  <c r="F81" i="1"/>
  <c r="E81" i="1"/>
  <c r="D81" i="1"/>
  <c r="AF73" i="1"/>
  <c r="AA73" i="1"/>
  <c r="W73" i="1"/>
  <c r="S73" i="1"/>
  <c r="N73" i="1"/>
  <c r="J73" i="1"/>
  <c r="F73" i="1"/>
  <c r="AU72" i="1"/>
  <c r="AT72" i="1"/>
  <c r="AT73" i="1" s="1"/>
  <c r="AS72" i="1"/>
  <c r="AR72" i="1"/>
  <c r="AP72" i="1"/>
  <c r="AO72" i="1"/>
  <c r="AO73" i="1" s="1"/>
  <c r="AN72" i="1"/>
  <c r="AM72" i="1"/>
  <c r="AL72" i="1"/>
  <c r="AK72" i="1"/>
  <c r="AK73" i="1" s="1"/>
  <c r="AJ72" i="1"/>
  <c r="AI72" i="1"/>
  <c r="AH72" i="1"/>
  <c r="AH73" i="1" s="1"/>
  <c r="AG72" i="1"/>
  <c r="AG73" i="1" s="1"/>
  <c r="AF72" i="1"/>
  <c r="AE72" i="1"/>
  <c r="AC72" i="1"/>
  <c r="AB72" i="1"/>
  <c r="AB73" i="1" s="1"/>
  <c r="AA72" i="1"/>
  <c r="Z72" i="1"/>
  <c r="Y72" i="1"/>
  <c r="X72" i="1"/>
  <c r="X73" i="1" s="1"/>
  <c r="W72" i="1"/>
  <c r="V72" i="1"/>
  <c r="U72" i="1"/>
  <c r="T72" i="1"/>
  <c r="T73" i="1" s="1"/>
  <c r="S72" i="1"/>
  <c r="R72" i="1"/>
  <c r="P72" i="1"/>
  <c r="O72" i="1"/>
  <c r="N72" i="1"/>
  <c r="M72" i="1"/>
  <c r="L72" i="1"/>
  <c r="K72" i="1"/>
  <c r="J72" i="1"/>
  <c r="I72" i="1"/>
  <c r="H72" i="1"/>
  <c r="G72" i="1"/>
  <c r="F72" i="1"/>
  <c r="E72" i="1"/>
  <c r="D72" i="1"/>
  <c r="AI71" i="1"/>
  <c r="AG71" i="1"/>
  <c r="AF71" i="1"/>
  <c r="AE71" i="1"/>
  <c r="AC71" i="1"/>
  <c r="AB71" i="1"/>
  <c r="AA71" i="1"/>
  <c r="Z71" i="1"/>
  <c r="Y71" i="1"/>
  <c r="X71" i="1"/>
  <c r="W71" i="1"/>
  <c r="V71" i="1"/>
  <c r="U71" i="1"/>
  <c r="T71" i="1"/>
  <c r="S71" i="1"/>
  <c r="R71" i="1"/>
  <c r="P71" i="1"/>
  <c r="O71" i="1"/>
  <c r="N71" i="1"/>
  <c r="M71" i="1"/>
  <c r="L71" i="1"/>
  <c r="K71" i="1"/>
  <c r="J71" i="1"/>
  <c r="I71" i="1"/>
  <c r="H71" i="1"/>
  <c r="G71" i="1"/>
  <c r="F71" i="1"/>
  <c r="E71" i="1"/>
  <c r="D71" i="1"/>
  <c r="AU70" i="1"/>
  <c r="AU73" i="1" s="1"/>
  <c r="AT70" i="1"/>
  <c r="AS70" i="1"/>
  <c r="AS73" i="1" s="1"/>
  <c r="AR70" i="1"/>
  <c r="AR73" i="1" s="1"/>
  <c r="AP70" i="1"/>
  <c r="AP73" i="1" s="1"/>
  <c r="AO70" i="1"/>
  <c r="AN70" i="1"/>
  <c r="AN73" i="1" s="1"/>
  <c r="AM70" i="1"/>
  <c r="AM73" i="1" s="1"/>
  <c r="AL70" i="1"/>
  <c r="AL73" i="1" s="1"/>
  <c r="AK70" i="1"/>
  <c r="AJ70" i="1"/>
  <c r="AJ73" i="1" s="1"/>
  <c r="AI70" i="1"/>
  <c r="AI73" i="1" s="1"/>
  <c r="AG70" i="1"/>
  <c r="AF70" i="1"/>
  <c r="AE70" i="1"/>
  <c r="AE73" i="1" s="1"/>
  <c r="AC70" i="1"/>
  <c r="AC73" i="1" s="1"/>
  <c r="AB70" i="1"/>
  <c r="AA70" i="1"/>
  <c r="Z70" i="1"/>
  <c r="Z73" i="1" s="1"/>
  <c r="Y70" i="1"/>
  <c r="Y73" i="1" s="1"/>
  <c r="X70" i="1"/>
  <c r="W70" i="1"/>
  <c r="V70" i="1"/>
  <c r="V73" i="1" s="1"/>
  <c r="U70" i="1"/>
  <c r="U73" i="1" s="1"/>
  <c r="T70" i="1"/>
  <c r="S70" i="1"/>
  <c r="R70" i="1"/>
  <c r="R73" i="1" s="1"/>
  <c r="P70" i="1"/>
  <c r="P73" i="1" s="1"/>
  <c r="O70" i="1"/>
  <c r="N70" i="1"/>
  <c r="M70" i="1"/>
  <c r="M73" i="1" s="1"/>
  <c r="L70" i="1"/>
  <c r="L73" i="1" s="1"/>
  <c r="K70" i="1"/>
  <c r="J70" i="1"/>
  <c r="I70" i="1"/>
  <c r="I73" i="1" s="1"/>
  <c r="H70" i="1"/>
  <c r="H73" i="1" s="1"/>
  <c r="G70" i="1"/>
  <c r="F70" i="1"/>
  <c r="E70" i="1"/>
  <c r="E73" i="1" s="1"/>
  <c r="D70" i="1"/>
  <c r="D73" i="1" s="1"/>
  <c r="AU66" i="1"/>
  <c r="AT66" i="1"/>
  <c r="AS66" i="1"/>
  <c r="AR66" i="1"/>
  <c r="AP66" i="1"/>
  <c r="AO66" i="1"/>
  <c r="AN66" i="1"/>
  <c r="AM66" i="1"/>
  <c r="AL66" i="1"/>
  <c r="AK66" i="1"/>
  <c r="AJ66" i="1"/>
  <c r="AI66" i="1"/>
  <c r="AH66" i="1"/>
  <c r="AG66" i="1"/>
  <c r="AF66" i="1"/>
  <c r="AE66" i="1"/>
  <c r="AC66" i="1"/>
  <c r="AB66" i="1"/>
  <c r="AA66" i="1"/>
  <c r="Z66" i="1"/>
  <c r="Y66" i="1"/>
  <c r="X66" i="1"/>
  <c r="W66" i="1"/>
  <c r="V66" i="1"/>
  <c r="U66" i="1"/>
  <c r="T66" i="1"/>
  <c r="S66" i="1"/>
  <c r="R66" i="1"/>
  <c r="P66" i="1"/>
  <c r="O66" i="1"/>
  <c r="N66" i="1"/>
  <c r="M66" i="1"/>
  <c r="L66" i="1"/>
  <c r="K66" i="1"/>
  <c r="J66" i="1"/>
  <c r="I66" i="1"/>
  <c r="H66" i="1"/>
  <c r="G66" i="1"/>
  <c r="F66" i="1"/>
  <c r="E66" i="1"/>
  <c r="D66" i="1"/>
  <c r="AU65" i="1"/>
  <c r="AT65" i="1"/>
  <c r="AS65" i="1"/>
  <c r="AR65" i="1"/>
  <c r="AP65" i="1"/>
  <c r="AO65" i="1"/>
  <c r="AN65" i="1"/>
  <c r="AM65" i="1"/>
  <c r="AL65" i="1"/>
  <c r="AK65" i="1"/>
  <c r="AJ65" i="1"/>
  <c r="AU64" i="1"/>
  <c r="AT64" i="1"/>
  <c r="AS64" i="1"/>
  <c r="AR64" i="1"/>
  <c r="AP64" i="1"/>
  <c r="AO64" i="1"/>
  <c r="AN64" i="1"/>
  <c r="AM64" i="1"/>
  <c r="AL64" i="1"/>
  <c r="AK64" i="1"/>
  <c r="AJ64" i="1"/>
  <c r="AU63" i="1"/>
  <c r="AT63" i="1"/>
  <c r="AS63" i="1"/>
  <c r="AR63" i="1"/>
  <c r="AP63" i="1"/>
  <c r="AO63" i="1"/>
  <c r="AN63" i="1"/>
  <c r="AM63" i="1"/>
  <c r="AL63" i="1"/>
  <c r="AK63" i="1"/>
  <c r="AJ63" i="1"/>
  <c r="AI63" i="1"/>
  <c r="AH63" i="1"/>
  <c r="AG63" i="1"/>
  <c r="AF63" i="1"/>
  <c r="AE63" i="1"/>
  <c r="AC63" i="1"/>
  <c r="AB63" i="1"/>
  <c r="AA63" i="1"/>
  <c r="Z63" i="1"/>
  <c r="Y63" i="1"/>
  <c r="X63" i="1"/>
  <c r="W63" i="1"/>
  <c r="V63" i="1"/>
  <c r="U63" i="1"/>
  <c r="T63" i="1"/>
  <c r="S63" i="1"/>
  <c r="R63" i="1"/>
  <c r="P63" i="1"/>
  <c r="O63" i="1"/>
  <c r="N63" i="1"/>
  <c r="M63" i="1"/>
  <c r="L63" i="1"/>
  <c r="K63" i="1"/>
  <c r="J63" i="1"/>
  <c r="I63" i="1"/>
  <c r="H63" i="1"/>
  <c r="G63" i="1"/>
  <c r="F63" i="1"/>
  <c r="E63" i="1"/>
  <c r="D63" i="1"/>
  <c r="AU62" i="1"/>
  <c r="AT62" i="1"/>
  <c r="AS62" i="1"/>
  <c r="AR62" i="1"/>
  <c r="AP62" i="1"/>
  <c r="AO62" i="1"/>
  <c r="AN62" i="1"/>
  <c r="AM62" i="1"/>
  <c r="AL62" i="1"/>
  <c r="AK62" i="1"/>
  <c r="AJ62" i="1"/>
  <c r="AI62" i="1"/>
  <c r="AH62" i="1"/>
  <c r="AG62" i="1"/>
  <c r="AF62" i="1"/>
  <c r="AE62" i="1"/>
  <c r="AC62" i="1"/>
  <c r="AB62" i="1"/>
  <c r="AA62" i="1"/>
  <c r="Z62" i="1"/>
  <c r="Y62" i="1"/>
  <c r="X62" i="1"/>
  <c r="W62" i="1"/>
  <c r="V62" i="1"/>
  <c r="U62" i="1"/>
  <c r="T62" i="1"/>
  <c r="S62" i="1"/>
  <c r="R62" i="1"/>
  <c r="P62" i="1"/>
  <c r="O62" i="1"/>
  <c r="N62" i="1"/>
  <c r="M62" i="1"/>
  <c r="L62" i="1"/>
  <c r="K62" i="1"/>
  <c r="J62" i="1"/>
  <c r="I62" i="1"/>
  <c r="H62" i="1"/>
  <c r="G62" i="1"/>
  <c r="F62" i="1"/>
  <c r="E62" i="1"/>
  <c r="D62" i="1"/>
  <c r="AU61" i="1"/>
  <c r="AT61" i="1"/>
  <c r="AS61" i="1"/>
  <c r="AR61" i="1"/>
  <c r="AP61" i="1"/>
  <c r="AO61" i="1"/>
  <c r="AN61" i="1"/>
  <c r="AM61" i="1"/>
  <c r="AL61" i="1"/>
  <c r="AK61" i="1"/>
  <c r="AJ61" i="1"/>
  <c r="AI61" i="1"/>
  <c r="AH61" i="1"/>
  <c r="AG61" i="1"/>
  <c r="AF61" i="1"/>
  <c r="AE61" i="1"/>
  <c r="AC61" i="1"/>
  <c r="AB61" i="1"/>
  <c r="AA61" i="1"/>
  <c r="Z61" i="1"/>
  <c r="Y61" i="1"/>
  <c r="X61" i="1"/>
  <c r="W61" i="1"/>
  <c r="V61" i="1"/>
  <c r="U61" i="1"/>
  <c r="T61" i="1"/>
  <c r="S61" i="1"/>
  <c r="R61" i="1"/>
  <c r="P61" i="1"/>
  <c r="O61" i="1"/>
  <c r="N61" i="1"/>
  <c r="M61" i="1"/>
  <c r="L61" i="1"/>
  <c r="K61" i="1"/>
  <c r="J61" i="1"/>
  <c r="I61" i="1"/>
  <c r="H61" i="1"/>
  <c r="G61" i="1"/>
  <c r="F61" i="1"/>
  <c r="E61" i="1"/>
  <c r="D61" i="1"/>
  <c r="AU60" i="1"/>
  <c r="AT60" i="1"/>
  <c r="AT67" i="1" s="1"/>
  <c r="AT92" i="1" s="1"/>
  <c r="AT104" i="1" s="1"/>
  <c r="AS60" i="1"/>
  <c r="AS67" i="1" s="1"/>
  <c r="AS92" i="1" s="1"/>
  <c r="AS104" i="1" s="1"/>
  <c r="AR60" i="1"/>
  <c r="AR67" i="1" s="1"/>
  <c r="AR92" i="1" s="1"/>
  <c r="AR104" i="1" s="1"/>
  <c r="AP60" i="1"/>
  <c r="AO60" i="1"/>
  <c r="AO67" i="1" s="1"/>
  <c r="AO92" i="1" s="1"/>
  <c r="AO104" i="1" s="1"/>
  <c r="AN60" i="1"/>
  <c r="AN67" i="1" s="1"/>
  <c r="AN92" i="1" s="1"/>
  <c r="AN104" i="1" s="1"/>
  <c r="AM60" i="1"/>
  <c r="AM67" i="1" s="1"/>
  <c r="AM92" i="1" s="1"/>
  <c r="AM104" i="1" s="1"/>
  <c r="AL60" i="1"/>
  <c r="AK60" i="1"/>
  <c r="AK67" i="1" s="1"/>
  <c r="AK92" i="1" s="1"/>
  <c r="AK104" i="1" s="1"/>
  <c r="AJ60" i="1"/>
  <c r="AJ67" i="1" s="1"/>
  <c r="AJ92" i="1" s="1"/>
  <c r="AJ104" i="1" s="1"/>
  <c r="AI60" i="1"/>
  <c r="AI67" i="1" s="1"/>
  <c r="AI92" i="1" s="1"/>
  <c r="AI104" i="1" s="1"/>
  <c r="AH60" i="1"/>
  <c r="AG60" i="1"/>
  <c r="AG67" i="1" s="1"/>
  <c r="AG92" i="1" s="1"/>
  <c r="AG104" i="1" s="1"/>
  <c r="AF60" i="1"/>
  <c r="AF67" i="1" s="1"/>
  <c r="AF92" i="1" s="1"/>
  <c r="AF104" i="1" s="1"/>
  <c r="AE60" i="1"/>
  <c r="AE67" i="1" s="1"/>
  <c r="AE92" i="1" s="1"/>
  <c r="AE104" i="1" s="1"/>
  <c r="AC60" i="1"/>
  <c r="AB60" i="1"/>
  <c r="AB67" i="1" s="1"/>
  <c r="AB92" i="1" s="1"/>
  <c r="AB104" i="1" s="1"/>
  <c r="AA60" i="1"/>
  <c r="AA67" i="1" s="1"/>
  <c r="AA92" i="1" s="1"/>
  <c r="AA104" i="1" s="1"/>
  <c r="Z60" i="1"/>
  <c r="Z67" i="1" s="1"/>
  <c r="Z92" i="1" s="1"/>
  <c r="Z104" i="1" s="1"/>
  <c r="Y60" i="1"/>
  <c r="X60" i="1"/>
  <c r="X67" i="1" s="1"/>
  <c r="X92" i="1" s="1"/>
  <c r="X104" i="1" s="1"/>
  <c r="W60" i="1"/>
  <c r="W67" i="1" s="1"/>
  <c r="W92" i="1" s="1"/>
  <c r="W104" i="1" s="1"/>
  <c r="V60" i="1"/>
  <c r="V67" i="1" s="1"/>
  <c r="V92" i="1" s="1"/>
  <c r="V104" i="1" s="1"/>
  <c r="U60" i="1"/>
  <c r="T60" i="1"/>
  <c r="T67" i="1" s="1"/>
  <c r="T92" i="1" s="1"/>
  <c r="T104" i="1" s="1"/>
  <c r="S60" i="1"/>
  <c r="S67" i="1" s="1"/>
  <c r="S92" i="1" s="1"/>
  <c r="S104" i="1" s="1"/>
  <c r="R60" i="1"/>
  <c r="R67" i="1" s="1"/>
  <c r="R92" i="1" s="1"/>
  <c r="R104" i="1" s="1"/>
  <c r="P60" i="1"/>
  <c r="O60" i="1"/>
  <c r="O67" i="1" s="1"/>
  <c r="N60" i="1"/>
  <c r="N67" i="1" s="1"/>
  <c r="N92" i="1" s="1"/>
  <c r="N104" i="1" s="1"/>
  <c r="M60" i="1"/>
  <c r="M67" i="1" s="1"/>
  <c r="M92" i="1" s="1"/>
  <c r="M104" i="1" s="1"/>
  <c r="L60" i="1"/>
  <c r="K60" i="1"/>
  <c r="K67" i="1" s="1"/>
  <c r="J60" i="1"/>
  <c r="J67" i="1" s="1"/>
  <c r="J92" i="1" s="1"/>
  <c r="J104" i="1" s="1"/>
  <c r="I60" i="1"/>
  <c r="I67" i="1" s="1"/>
  <c r="I92" i="1" s="1"/>
  <c r="I104" i="1" s="1"/>
  <c r="H60" i="1"/>
  <c r="G60" i="1"/>
  <c r="G67" i="1" s="1"/>
  <c r="F60" i="1"/>
  <c r="F67" i="1" s="1"/>
  <c r="F92" i="1" s="1"/>
  <c r="F104" i="1" s="1"/>
  <c r="E60" i="1"/>
  <c r="E67" i="1" s="1"/>
  <c r="E92" i="1" s="1"/>
  <c r="E104" i="1" s="1"/>
  <c r="D60" i="1"/>
  <c r="AT56" i="1"/>
  <c r="AO56" i="1"/>
  <c r="AK56" i="1"/>
  <c r="AG56" i="1"/>
  <c r="O56" i="1"/>
  <c r="K56" i="1"/>
  <c r="G56" i="1"/>
  <c r="AU54" i="1"/>
  <c r="AT54" i="1"/>
  <c r="AS54" i="1"/>
  <c r="AR54" i="1"/>
  <c r="AP54" i="1"/>
  <c r="AO54" i="1"/>
  <c r="AN54" i="1"/>
  <c r="AM54" i="1"/>
  <c r="AL54" i="1"/>
  <c r="AK54" i="1"/>
  <c r="AJ54" i="1"/>
  <c r="AI54" i="1"/>
  <c r="AH54" i="1"/>
  <c r="AG54" i="1"/>
  <c r="AF54" i="1"/>
  <c r="AE54" i="1"/>
  <c r="AC54" i="1"/>
  <c r="AB54" i="1"/>
  <c r="AA54" i="1"/>
  <c r="Z54" i="1"/>
  <c r="Y54" i="1"/>
  <c r="X54" i="1"/>
  <c r="W54" i="1"/>
  <c r="V54" i="1"/>
  <c r="U54" i="1"/>
  <c r="T54" i="1"/>
  <c r="S54" i="1"/>
  <c r="R54" i="1"/>
  <c r="P54" i="1"/>
  <c r="O54" i="1"/>
  <c r="N54" i="1"/>
  <c r="M54" i="1"/>
  <c r="L54" i="1"/>
  <c r="K54" i="1"/>
  <c r="J54" i="1"/>
  <c r="I54" i="1"/>
  <c r="H54" i="1"/>
  <c r="G54" i="1"/>
  <c r="F54" i="1"/>
  <c r="E54" i="1"/>
  <c r="D54" i="1"/>
  <c r="AU48" i="1"/>
  <c r="AT48" i="1"/>
  <c r="AS48" i="1"/>
  <c r="AR48" i="1"/>
  <c r="AP48" i="1"/>
  <c r="AO48" i="1"/>
  <c r="AN48" i="1"/>
  <c r="AM48" i="1"/>
  <c r="AL48" i="1"/>
  <c r="AK48" i="1"/>
  <c r="AJ48" i="1"/>
  <c r="AI48" i="1"/>
  <c r="AH48" i="1"/>
  <c r="AG48" i="1"/>
  <c r="AF48" i="1"/>
  <c r="AE48" i="1"/>
  <c r="AC48" i="1"/>
  <c r="AB48" i="1"/>
  <c r="AA48" i="1"/>
  <c r="Z48" i="1"/>
  <c r="Y48" i="1"/>
  <c r="X48" i="1"/>
  <c r="W48" i="1"/>
  <c r="V48" i="1"/>
  <c r="U48" i="1"/>
  <c r="T48" i="1"/>
  <c r="S48" i="1"/>
  <c r="R48" i="1"/>
  <c r="P48" i="1"/>
  <c r="O48" i="1"/>
  <c r="N48" i="1"/>
  <c r="M48" i="1"/>
  <c r="L48" i="1"/>
  <c r="K48" i="1"/>
  <c r="J48" i="1"/>
  <c r="I48" i="1"/>
  <c r="H48" i="1"/>
  <c r="G48" i="1"/>
  <c r="F48" i="1"/>
  <c r="E48" i="1"/>
  <c r="D48" i="1"/>
  <c r="AU41" i="1"/>
  <c r="AT41" i="1"/>
  <c r="AS41" i="1"/>
  <c r="AR41" i="1"/>
  <c r="AP41" i="1"/>
  <c r="AO41" i="1"/>
  <c r="AN41" i="1"/>
  <c r="AM41" i="1"/>
  <c r="AL41" i="1"/>
  <c r="AK41" i="1"/>
  <c r="AJ41" i="1"/>
  <c r="AI41" i="1"/>
  <c r="AH41" i="1"/>
  <c r="AG41" i="1"/>
  <c r="AF41" i="1"/>
  <c r="AE41" i="1"/>
  <c r="AD41" i="1"/>
  <c r="AC41" i="1"/>
  <c r="AB41" i="1"/>
  <c r="AB56" i="1" s="1"/>
  <c r="AA41" i="1"/>
  <c r="Z41" i="1"/>
  <c r="Y41" i="1"/>
  <c r="X41" i="1"/>
  <c r="X56" i="1" s="1"/>
  <c r="W41" i="1"/>
  <c r="V41" i="1"/>
  <c r="U41" i="1"/>
  <c r="T41" i="1"/>
  <c r="T56" i="1" s="1"/>
  <c r="S41" i="1"/>
  <c r="R41" i="1"/>
  <c r="Q41" i="1"/>
  <c r="P41" i="1"/>
  <c r="O41" i="1"/>
  <c r="N41" i="1"/>
  <c r="M41" i="1"/>
  <c r="L41" i="1"/>
  <c r="K41" i="1"/>
  <c r="J41" i="1"/>
  <c r="I41" i="1"/>
  <c r="H41" i="1"/>
  <c r="G41" i="1"/>
  <c r="F41" i="1"/>
  <c r="E41" i="1"/>
  <c r="D41" i="1"/>
  <c r="AU36" i="1"/>
  <c r="AT36" i="1"/>
  <c r="AS36" i="1"/>
  <c r="AR36" i="1"/>
  <c r="AP36" i="1"/>
  <c r="AO36" i="1"/>
  <c r="AN36" i="1"/>
  <c r="AM36" i="1"/>
  <c r="AL36" i="1"/>
  <c r="AK36" i="1"/>
  <c r="AJ36" i="1"/>
  <c r="AI36" i="1"/>
  <c r="AH36" i="1"/>
  <c r="AG36" i="1"/>
  <c r="AF36" i="1"/>
  <c r="AE36" i="1"/>
  <c r="AC36" i="1"/>
  <c r="AB36" i="1"/>
  <c r="AA36" i="1"/>
  <c r="Z36" i="1"/>
  <c r="Y36" i="1"/>
  <c r="X36" i="1"/>
  <c r="W36" i="1"/>
  <c r="V36" i="1"/>
  <c r="U36" i="1"/>
  <c r="T36" i="1"/>
  <c r="S36" i="1"/>
  <c r="R36" i="1"/>
  <c r="P36" i="1"/>
  <c r="O36" i="1"/>
  <c r="N36" i="1"/>
  <c r="M36" i="1"/>
  <c r="L36" i="1"/>
  <c r="K36" i="1"/>
  <c r="J36" i="1"/>
  <c r="I36" i="1"/>
  <c r="H36" i="1"/>
  <c r="G36" i="1"/>
  <c r="F36" i="1"/>
  <c r="E36" i="1"/>
  <c r="D36"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AU29" i="1"/>
  <c r="AU56" i="1" s="1"/>
  <c r="AT29" i="1"/>
  <c r="AS29" i="1"/>
  <c r="AS56" i="1" s="1"/>
  <c r="AR29" i="1"/>
  <c r="AR56" i="1" s="1"/>
  <c r="AP29" i="1"/>
  <c r="AP56" i="1" s="1"/>
  <c r="AO29" i="1"/>
  <c r="AN29" i="1"/>
  <c r="AN56" i="1" s="1"/>
  <c r="AM29" i="1"/>
  <c r="AM56" i="1" s="1"/>
  <c r="AL29" i="1"/>
  <c r="AL56" i="1" s="1"/>
  <c r="AK29" i="1"/>
  <c r="AJ29" i="1"/>
  <c r="AJ56" i="1" s="1"/>
  <c r="AI29" i="1"/>
  <c r="AI56" i="1" s="1"/>
  <c r="AH29" i="1"/>
  <c r="AH56" i="1" s="1"/>
  <c r="AG29" i="1"/>
  <c r="AF29" i="1"/>
  <c r="AF56" i="1" s="1"/>
  <c r="AE29" i="1"/>
  <c r="AE56" i="1" s="1"/>
  <c r="AC29" i="1"/>
  <c r="AC56" i="1" s="1"/>
  <c r="AB29" i="1"/>
  <c r="AA29" i="1"/>
  <c r="AA56" i="1" s="1"/>
  <c r="Z29" i="1"/>
  <c r="Z56" i="1" s="1"/>
  <c r="Y29" i="1"/>
  <c r="Y56" i="1" s="1"/>
  <c r="X29" i="1"/>
  <c r="W29" i="1"/>
  <c r="W56" i="1" s="1"/>
  <c r="V29" i="1"/>
  <c r="V56" i="1" s="1"/>
  <c r="U29" i="1"/>
  <c r="U56" i="1" s="1"/>
  <c r="T29" i="1"/>
  <c r="S29" i="1"/>
  <c r="S56" i="1" s="1"/>
  <c r="R29" i="1"/>
  <c r="R56" i="1" s="1"/>
  <c r="P29" i="1"/>
  <c r="P56" i="1" s="1"/>
  <c r="O29" i="1"/>
  <c r="N29" i="1"/>
  <c r="N56" i="1" s="1"/>
  <c r="M29" i="1"/>
  <c r="M56" i="1" s="1"/>
  <c r="L29" i="1"/>
  <c r="L56" i="1" s="1"/>
  <c r="K29" i="1"/>
  <c r="J29" i="1"/>
  <c r="J56" i="1" s="1"/>
  <c r="I29" i="1"/>
  <c r="I56" i="1" s="1"/>
  <c r="H29" i="1"/>
  <c r="H56" i="1" s="1"/>
  <c r="G29" i="1"/>
  <c r="F29" i="1"/>
  <c r="F56" i="1" s="1"/>
  <c r="E29" i="1"/>
  <c r="E56" i="1" s="1"/>
  <c r="D29" i="1"/>
  <c r="D56" i="1" s="1"/>
  <c r="E2" i="1"/>
  <c r="R1" i="1"/>
  <c r="S1" i="1" s="1"/>
  <c r="T1" i="1" s="1"/>
  <c r="U1" i="1" s="1"/>
  <c r="V1" i="1" s="1"/>
  <c r="W1" i="1" s="1"/>
  <c r="X1" i="1" s="1"/>
  <c r="Y1" i="1" s="1"/>
  <c r="Z1" i="1" s="1"/>
  <c r="AA1" i="1" s="1"/>
  <c r="AB1" i="1" s="1"/>
  <c r="AC1" i="1" s="1"/>
  <c r="AE1" i="1" s="1"/>
  <c r="AF1" i="1" s="1"/>
  <c r="AG1" i="1" s="1"/>
  <c r="AH1" i="1" s="1"/>
  <c r="D272" i="1" l="1"/>
  <c r="D103" i="1"/>
  <c r="D105" i="1" s="1"/>
  <c r="D98" i="1"/>
  <c r="P103" i="1"/>
  <c r="U103" i="1"/>
  <c r="AH103" i="1"/>
  <c r="AU103" i="1"/>
  <c r="AU105" i="1" s="1"/>
  <c r="AU98" i="1"/>
  <c r="E98" i="1"/>
  <c r="E99" i="1" s="1"/>
  <c r="F2" i="1" s="1"/>
  <c r="F276" i="1" s="1"/>
  <c r="E272" i="1"/>
  <c r="E103" i="1"/>
  <c r="E105" i="1" s="1"/>
  <c r="I98" i="1"/>
  <c r="I272" i="1"/>
  <c r="I103" i="1"/>
  <c r="I105" i="1" s="1"/>
  <c r="M98" i="1"/>
  <c r="M272" i="1"/>
  <c r="M103" i="1"/>
  <c r="M105" i="1" s="1"/>
  <c r="R98" i="1"/>
  <c r="R103" i="1"/>
  <c r="R105" i="1" s="1"/>
  <c r="R272" i="1"/>
  <c r="V98" i="1"/>
  <c r="V103" i="1"/>
  <c r="V105" i="1" s="1"/>
  <c r="V272" i="1"/>
  <c r="Z98" i="1"/>
  <c r="Z272" i="1"/>
  <c r="Z103" i="1"/>
  <c r="Z105" i="1" s="1"/>
  <c r="AE98" i="1"/>
  <c r="AE272" i="1"/>
  <c r="AE103" i="1"/>
  <c r="AE105" i="1" s="1"/>
  <c r="AI98" i="1"/>
  <c r="AI103" i="1"/>
  <c r="AI105" i="1" s="1"/>
  <c r="AM98" i="1"/>
  <c r="AM103" i="1"/>
  <c r="AM105" i="1" s="1"/>
  <c r="AR98" i="1"/>
  <c r="AR103" i="1"/>
  <c r="AR105" i="1" s="1"/>
  <c r="G92" i="1"/>
  <c r="G104" i="1" s="1"/>
  <c r="H272" i="1"/>
  <c r="H103" i="1"/>
  <c r="H105" i="1" s="1"/>
  <c r="Y103" i="1"/>
  <c r="Y272" i="1"/>
  <c r="Y98" i="1"/>
  <c r="AL103" i="1"/>
  <c r="F103" i="1"/>
  <c r="F105" i="1" s="1"/>
  <c r="F98" i="1"/>
  <c r="F99" i="1" s="1"/>
  <c r="G2" i="1" s="1"/>
  <c r="G276" i="1" s="1"/>
  <c r="F272" i="1"/>
  <c r="S98" i="1"/>
  <c r="S272" i="1"/>
  <c r="S103" i="1"/>
  <c r="S105" i="1" s="1"/>
  <c r="AA103" i="1"/>
  <c r="AA105" i="1" s="1"/>
  <c r="AA98" i="1"/>
  <c r="AA272" i="1"/>
  <c r="AN103" i="1"/>
  <c r="AN105" i="1" s="1"/>
  <c r="AN98" i="1"/>
  <c r="AB272" i="1"/>
  <c r="AB103" i="1"/>
  <c r="AB105" i="1" s="1"/>
  <c r="AB98" i="1"/>
  <c r="J272" i="1"/>
  <c r="J103" i="1"/>
  <c r="J105" i="1" s="1"/>
  <c r="J98" i="1"/>
  <c r="N272" i="1"/>
  <c r="N103" i="1"/>
  <c r="N105" i="1" s="1"/>
  <c r="N98" i="1"/>
  <c r="W103" i="1"/>
  <c r="W105" i="1" s="1"/>
  <c r="W98" i="1"/>
  <c r="W272" i="1"/>
  <c r="AF272" i="1"/>
  <c r="AF103" i="1"/>
  <c r="AF105" i="1" s="1"/>
  <c r="AF98" i="1"/>
  <c r="AJ98" i="1"/>
  <c r="AJ103" i="1"/>
  <c r="AJ105" i="1" s="1"/>
  <c r="AS103" i="1"/>
  <c r="AS105" i="1" s="1"/>
  <c r="AS98" i="1"/>
  <c r="T272" i="1"/>
  <c r="T103" i="1"/>
  <c r="T105" i="1" s="1"/>
  <c r="T98" i="1"/>
  <c r="X272" i="1"/>
  <c r="X98" i="1"/>
  <c r="X103" i="1"/>
  <c r="X105" i="1" s="1"/>
  <c r="L272" i="1"/>
  <c r="L103" i="1"/>
  <c r="L105" i="1" s="1"/>
  <c r="L98" i="1"/>
  <c r="AC103" i="1"/>
  <c r="AC98" i="1"/>
  <c r="AC272" i="1"/>
  <c r="AP103" i="1"/>
  <c r="E276" i="1"/>
  <c r="D67" i="1"/>
  <c r="H67" i="1"/>
  <c r="H92" i="1" s="1"/>
  <c r="H104" i="1" s="1"/>
  <c r="L67" i="1"/>
  <c r="L92" i="1" s="1"/>
  <c r="L104" i="1" s="1"/>
  <c r="P67" i="1"/>
  <c r="P92" i="1" s="1"/>
  <c r="P104" i="1" s="1"/>
  <c r="U67" i="1"/>
  <c r="U92" i="1" s="1"/>
  <c r="U104" i="1" s="1"/>
  <c r="Y67" i="1"/>
  <c r="Y92" i="1" s="1"/>
  <c r="Y104" i="1" s="1"/>
  <c r="AC67" i="1"/>
  <c r="AC92" i="1" s="1"/>
  <c r="AC104" i="1" s="1"/>
  <c r="AH67" i="1"/>
  <c r="AH92" i="1" s="1"/>
  <c r="AH104" i="1" s="1"/>
  <c r="AL67" i="1"/>
  <c r="AL92" i="1" s="1"/>
  <c r="AL104" i="1" s="1"/>
  <c r="AP67" i="1"/>
  <c r="AP92" i="1" s="1"/>
  <c r="AP104" i="1" s="1"/>
  <c r="AU67" i="1"/>
  <c r="AU92" i="1" s="1"/>
  <c r="AU104" i="1" s="1"/>
  <c r="G73" i="1"/>
  <c r="K73" i="1"/>
  <c r="K92" i="1" s="1"/>
  <c r="O73" i="1"/>
  <c r="O92" i="1" s="1"/>
  <c r="G103" i="1"/>
  <c r="G105" i="1" s="1"/>
  <c r="K103" i="1"/>
  <c r="O103" i="1"/>
  <c r="AG103" i="1"/>
  <c r="AG105" i="1" s="1"/>
  <c r="AG98" i="1"/>
  <c r="AG272" i="1"/>
  <c r="AK103" i="1"/>
  <c r="AK105" i="1" s="1"/>
  <c r="AK98" i="1"/>
  <c r="AO98" i="1"/>
  <c r="AO103" i="1"/>
  <c r="AO105" i="1" s="1"/>
  <c r="AT103" i="1"/>
  <c r="AT105" i="1" s="1"/>
  <c r="AT98" i="1"/>
  <c r="O104" i="1" l="1"/>
  <c r="O105" i="1" s="1"/>
  <c r="O98" i="1"/>
  <c r="O272" i="1"/>
  <c r="K104" i="1"/>
  <c r="K98" i="1"/>
  <c r="K272" i="1"/>
  <c r="G272" i="1"/>
  <c r="G98" i="1"/>
  <c r="G99" i="1" s="1"/>
  <c r="H2" i="1" s="1"/>
  <c r="H276" i="1" s="1"/>
  <c r="AP98" i="1"/>
  <c r="AC105" i="1"/>
  <c r="AL98" i="1"/>
  <c r="Y105" i="1"/>
  <c r="AH272" i="1"/>
  <c r="U272" i="1"/>
  <c r="P272" i="1"/>
  <c r="P105" i="1"/>
  <c r="K105" i="1"/>
  <c r="AP105" i="1"/>
  <c r="AL105" i="1"/>
  <c r="H98" i="1"/>
  <c r="H99" i="1" s="1"/>
  <c r="I2" i="1" s="1"/>
  <c r="I276" i="1" s="1"/>
  <c r="AH98" i="1"/>
  <c r="U105" i="1"/>
  <c r="AH105" i="1"/>
  <c r="P98" i="1"/>
  <c r="U98" i="1"/>
  <c r="I99" i="1" l="1"/>
  <c r="J2" i="1" s="1"/>
  <c r="J276" i="1" l="1"/>
  <c r="J99" i="1"/>
  <c r="K2" i="1" s="1"/>
  <c r="K276" i="1" l="1"/>
  <c r="K99" i="1"/>
  <c r="L2" i="1" s="1"/>
  <c r="L276" i="1" l="1"/>
  <c r="L99" i="1"/>
  <c r="M2" i="1" s="1"/>
  <c r="M276" i="1" l="1"/>
  <c r="M99" i="1"/>
  <c r="N2" i="1" s="1"/>
  <c r="N276" i="1" l="1"/>
  <c r="N99" i="1"/>
  <c r="O2" i="1" s="1"/>
  <c r="O276" i="1" l="1"/>
  <c r="O99" i="1"/>
  <c r="P2" i="1" s="1"/>
  <c r="P276" i="1" l="1"/>
  <c r="P99" i="1"/>
  <c r="R2" i="1" s="1"/>
  <c r="R276" i="1" l="1"/>
  <c r="R99" i="1"/>
  <c r="S2" i="1" s="1"/>
  <c r="S276" i="1" l="1"/>
  <c r="S99" i="1"/>
  <c r="T2" i="1" s="1"/>
  <c r="T276" i="1" l="1"/>
  <c r="T99" i="1"/>
  <c r="U2" i="1" s="1"/>
  <c r="U276" i="1" l="1"/>
  <c r="U99" i="1"/>
  <c r="V2" i="1" s="1"/>
  <c r="V276" i="1" l="1"/>
  <c r="V99" i="1"/>
  <c r="W2" i="1" s="1"/>
  <c r="W276" i="1" l="1"/>
  <c r="W99" i="1"/>
  <c r="X2" i="1" s="1"/>
  <c r="X276" i="1" l="1"/>
  <c r="X99" i="1"/>
  <c r="Y2" i="1" s="1"/>
  <c r="Y276" i="1" l="1"/>
  <c r="Y99" i="1"/>
  <c r="Z2" i="1" s="1"/>
  <c r="Z276" i="1" l="1"/>
  <c r="Z99" i="1"/>
  <c r="AA2" i="1" s="1"/>
  <c r="AA276" i="1" l="1"/>
  <c r="AA99" i="1"/>
  <c r="AB2" i="1" s="1"/>
  <c r="AB276" i="1" l="1"/>
  <c r="AB99" i="1"/>
  <c r="AC2" i="1" s="1"/>
  <c r="AC276" i="1" l="1"/>
  <c r="AC99" i="1"/>
  <c r="AE2" i="1" s="1"/>
  <c r="AE276" i="1" l="1"/>
  <c r="AE99" i="1"/>
  <c r="AF2" i="1" s="1"/>
  <c r="AF276" i="1" l="1"/>
  <c r="AF99" i="1"/>
  <c r="AG2" i="1" s="1"/>
  <c r="AG276" i="1" l="1"/>
  <c r="AG99" i="1"/>
  <c r="AH2" i="1" s="1"/>
  <c r="AH276" i="1" l="1"/>
  <c r="AH99" i="1"/>
  <c r="AI2" i="1" s="1"/>
  <c r="AI99" i="1" s="1"/>
  <c r="AJ2" i="1" s="1"/>
  <c r="AJ99" i="1" s="1"/>
  <c r="AK2" i="1" s="1"/>
  <c r="AK99" i="1" s="1"/>
  <c r="AL2" i="1" s="1"/>
  <c r="AL99" i="1" s="1"/>
  <c r="AM2" i="1" s="1"/>
  <c r="AM99" i="1" s="1"/>
  <c r="AN2" i="1" s="1"/>
  <c r="AN99" i="1" s="1"/>
  <c r="AO2" i="1" s="1"/>
  <c r="AO99" i="1" s="1"/>
  <c r="AP2" i="1" s="1"/>
  <c r="AP99" i="1" s="1"/>
  <c r="AR2" i="1" s="1"/>
  <c r="AR99" i="1" s="1"/>
  <c r="AS2" i="1" s="1"/>
  <c r="AS99" i="1" s="1"/>
  <c r="AT2" i="1" s="1"/>
  <c r="AT99" i="1" s="1"/>
  <c r="AU2" i="1" s="1"/>
  <c r="AU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4" authorId="0" shapeId="0" xr:uid="{F7E3DC77-92D2-46D4-8766-36E4435A4A98}">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0" authorId="1" shapeId="0" xr:uid="{8D244B54-A1E4-4AED-A6F8-735FD06C56F6}">
      <text>
        <r>
          <rPr>
            <b/>
            <sz val="9"/>
            <color indexed="81"/>
            <rFont val="Tahoma"/>
            <family val="2"/>
          </rPr>
          <t>Sonia:</t>
        </r>
        <r>
          <rPr>
            <sz val="9"/>
            <color indexed="81"/>
            <rFont val="Tahoma"/>
            <family val="2"/>
          </rPr>
          <t xml:space="preserve">
retro-niveladora-reja campo </t>
        </r>
      </text>
    </comment>
    <comment ref="AS128" authorId="2" shapeId="0" xr:uid="{AB9BF5C3-2512-47CD-8559-871F882F44E3}">
      <text>
        <r>
          <rPr>
            <b/>
            <sz val="9"/>
            <color indexed="81"/>
            <rFont val="Tahoma"/>
            <family val="2"/>
          </rPr>
          <t>Guillermo Varela:</t>
        </r>
        <r>
          <rPr>
            <sz val="9"/>
            <color indexed="81"/>
            <rFont val="Tahoma"/>
            <family val="2"/>
          </rPr>
          <t xml:space="preserve">
Garantia Generador BSE
</t>
        </r>
      </text>
    </comment>
    <comment ref="AT128" authorId="2" shapeId="0" xr:uid="{2B9EC292-9603-40F6-AA74-73CC5BDEE00A}">
      <text>
        <r>
          <rPr>
            <b/>
            <sz val="9"/>
            <color indexed="81"/>
            <rFont val="Tahoma"/>
            <family val="2"/>
          </rPr>
          <t>Guillermo Varela:</t>
        </r>
        <r>
          <rPr>
            <sz val="9"/>
            <color indexed="81"/>
            <rFont val="Tahoma"/>
            <family val="2"/>
          </rPr>
          <t xml:space="preserve">
Garantia Generador BSE
</t>
        </r>
      </text>
    </comment>
    <comment ref="AU128" authorId="2" shapeId="0" xr:uid="{3633D02E-7BF3-4FB9-809D-3BE26772E1BF}">
      <text>
        <r>
          <rPr>
            <b/>
            <sz val="9"/>
            <color indexed="81"/>
            <rFont val="Tahoma"/>
            <family val="2"/>
          </rPr>
          <t>Guillermo Varela:</t>
        </r>
        <r>
          <rPr>
            <sz val="9"/>
            <color indexed="81"/>
            <rFont val="Tahoma"/>
            <family val="2"/>
          </rPr>
          <t xml:space="preserve">
Garantia Generador BSE
</t>
        </r>
      </text>
    </comment>
    <comment ref="AJ135" authorId="0" shapeId="0" xr:uid="{2CB2A9FB-9E6E-43A4-9CAE-B50F6C072F7C}">
      <text>
        <r>
          <rPr>
            <b/>
            <sz val="9"/>
            <color indexed="81"/>
            <rFont val="Tahoma"/>
            <family val="2"/>
          </rPr>
          <t>D.Y.:</t>
        </r>
        <r>
          <rPr>
            <sz val="9"/>
            <color indexed="81"/>
            <rFont val="Tahoma"/>
            <family val="2"/>
          </rPr>
          <t xml:space="preserve">
Tracking system (2/2)</t>
        </r>
      </text>
    </comment>
    <comment ref="AM144" authorId="0" shapeId="0" xr:uid="{1A916C58-88FA-48A0-9C3E-D2B98088D517}">
      <text>
        <r>
          <rPr>
            <b/>
            <sz val="9"/>
            <color indexed="81"/>
            <rFont val="Tahoma"/>
            <family val="2"/>
          </rPr>
          <t>D.Y.:</t>
        </r>
        <r>
          <rPr>
            <sz val="9"/>
            <color indexed="81"/>
            <rFont val="Tahoma"/>
            <family val="2"/>
          </rPr>
          <t xml:space="preserve">
License for Cannabis Industralization</t>
        </r>
      </text>
    </comment>
    <comment ref="AJ156" authorId="0" shapeId="0" xr:uid="{2FA2947F-3616-4766-A8B5-ED666AD0008A}">
      <text>
        <r>
          <rPr>
            <b/>
            <sz val="9"/>
            <color indexed="81"/>
            <rFont val="Tahoma"/>
            <family val="2"/>
          </rPr>
          <t>D.Y.:</t>
        </r>
        <r>
          <rPr>
            <sz val="9"/>
            <color indexed="81"/>
            <rFont val="Tahoma"/>
            <family val="2"/>
          </rPr>
          <t xml:space="preserve">
Filters and glasses</t>
        </r>
      </text>
    </comment>
    <comment ref="C170" authorId="0" shapeId="0" xr:uid="{AC794F41-E040-45CE-B490-406B5A81856E}">
      <text>
        <r>
          <rPr>
            <b/>
            <sz val="9"/>
            <color indexed="81"/>
            <rFont val="Tahoma"/>
            <family val="2"/>
          </rPr>
          <t>D.Y.:</t>
        </r>
        <r>
          <rPr>
            <sz val="9"/>
            <color indexed="81"/>
            <rFont val="Tahoma"/>
            <family val="2"/>
          </rPr>
          <t xml:space="preserve">
cenas y encuentros de negocio</t>
        </r>
      </text>
    </comment>
    <comment ref="C171" authorId="0" shapeId="0" xr:uid="{181DC627-0247-4A0A-A6F1-18F47E760B29}">
      <text>
        <r>
          <rPr>
            <b/>
            <sz val="9"/>
            <color indexed="81"/>
            <rFont val="Tahoma"/>
            <family val="2"/>
          </rPr>
          <t>D.Y.:</t>
        </r>
        <r>
          <rPr>
            <sz val="9"/>
            <color indexed="81"/>
            <rFont val="Tahoma"/>
            <family val="2"/>
          </rPr>
          <t xml:space="preserve">
viáticos y rendición de gastos, por viajes de personal de la empresa, cubiertos por Burey</t>
        </r>
      </text>
    </comment>
    <comment ref="C194" authorId="0" shapeId="0" xr:uid="{A2B97426-9748-4ACE-BCB8-C58C22A5795E}">
      <text>
        <r>
          <rPr>
            <b/>
            <sz val="9"/>
            <color indexed="81"/>
            <rFont val="Tahoma"/>
            <family val="2"/>
          </rPr>
          <t>D.Y.:</t>
        </r>
        <r>
          <rPr>
            <sz val="9"/>
            <color indexed="81"/>
            <rFont val="Tahoma"/>
            <family val="2"/>
          </rPr>
          <t xml:space="preserve">
Alquileres pagos por la empresa, relativos a personal</t>
        </r>
      </text>
    </comment>
    <comment ref="AK205" authorId="0" shapeId="0" xr:uid="{6ADF73F1-3E37-4FF7-B889-6DA4D0BD97B5}">
      <text>
        <r>
          <rPr>
            <b/>
            <sz val="9"/>
            <color indexed="81"/>
            <rFont val="Tahoma"/>
            <family val="2"/>
          </rPr>
          <t>D.Y.:</t>
        </r>
        <r>
          <rPr>
            <sz val="9"/>
            <color indexed="81"/>
            <rFont val="Tahoma"/>
            <family val="2"/>
          </rPr>
          <t xml:space="preserve">
corresponde a dos meses de sueldo</t>
        </r>
      </text>
    </comment>
    <comment ref="AK206" authorId="0" shapeId="0" xr:uid="{49FA8F19-007B-491F-9ABE-456657B90E8F}">
      <text>
        <r>
          <rPr>
            <b/>
            <sz val="9"/>
            <color indexed="81"/>
            <rFont val="Tahoma"/>
            <family val="2"/>
          </rPr>
          <t>D.Y.:</t>
        </r>
        <r>
          <rPr>
            <sz val="9"/>
            <color indexed="81"/>
            <rFont val="Tahoma"/>
            <family val="2"/>
          </rPr>
          <t xml:space="preserve">
salary july + final settlement</t>
        </r>
      </text>
    </comment>
    <comment ref="AR249" authorId="0" shapeId="0" xr:uid="{41093C34-0E18-4C5C-8663-5F62EBA490CA}">
      <text>
        <r>
          <rPr>
            <b/>
            <sz val="9"/>
            <color indexed="81"/>
            <rFont val="Tahoma"/>
            <family val="2"/>
          </rPr>
          <t>D.Y.:</t>
        </r>
        <r>
          <rPr>
            <sz val="9"/>
            <color indexed="81"/>
            <rFont val="Tahoma"/>
            <family val="2"/>
          </rPr>
          <t xml:space="preserve">
Lawyer and Notary
</t>
        </r>
      </text>
    </comment>
    <comment ref="AJ264" authorId="3" shapeId="0" xr:uid="{4A322679-43B0-4646-8747-5B8C5E88745E}">
      <text>
        <r>
          <rPr>
            <b/>
            <sz val="9"/>
            <color indexed="81"/>
            <rFont val="Tahoma"/>
            <family val="2"/>
          </rPr>
          <t xml:space="preserve">BPS Abril 2019 y Mayo 2019
</t>
        </r>
      </text>
    </comment>
    <comment ref="AH272" authorId="0" shapeId="0" xr:uid="{E62178B2-541A-47FD-A3E7-7559EF299B0B}">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<sst xmlns="http://schemas.openxmlformats.org/spreadsheetml/2006/main" count="604" uniqueCount="396">
  <si>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</si>
  <si>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</si>
  <si>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</si>
  <si>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</si>
  <si>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</si>
  <si>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</si>
  <si>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</si>
  <si>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</si>
  <si>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</si>
  <si>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</si>
  <si>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</si>
  <si>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</si>
  <si>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</si>
  <si>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</si>
  <si>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</si>
  <si>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</si>
  <si>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</si>
  <si>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</si>
  <si>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</si>
  <si>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</si>
  <si>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</si>
  <si>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</si>
  <si>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</si>
  <si>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</si>
  <si>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</si>
  <si>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</si>
  <si>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</si>
  <si>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</si>
  <si>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</si>
  <si>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</si>
  <si>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</si>
  <si>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</si>
  <si>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</si>
  <si>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</si>
  <si>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</si>
  <si>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</si>
  <si>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</si>
  <si>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</si>
  <si>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</si>
  <si>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</si>
  <si>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</si>
  <si>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</si>
  <si>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</si>
  <si>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</si>
  <si>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</si>
  <si>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</si>
  <si>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</si>
  <si>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</si>
  <si>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</si>
  <si>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</si>
  <si>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</si>
  <si>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</si>
  <si>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</si>
  <si>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</si>
  <si>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</si>
  <si>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</si>
  <si>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</si>
  <si>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</si>
  <si>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</si>
  <si>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</si>
  <si>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 &amp; Others</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</si>
  <si>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</si>
  <si>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</si>
  <si>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</si>
  <si>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</si>
  <si>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</si>
  <si>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</si>
  <si>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</si>
  <si>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</si>
  <si>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</si>
  <si>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</si>
  <si>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</si>
  <si>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</si>
  <si>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</si>
  <si>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</si>
  <si>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</si>
  <si>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</si>
  <si>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</si>
  <si>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</si>
  <si>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</si>
  <si>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</si>
  <si>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Vehicle Sales</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</si>
  <si>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</si>
  <si>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</si>
  <si>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</si>
  <si>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</si>
  <si>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</si>
  <si>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</si>
  <si>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</si>
  <si>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</si>
  <si>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</si>
  <si>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</si>
  <si>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</si>
  <si>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</si>
  <si>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</si>
  <si>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</si>
  <si>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</si>
  <si>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</si>
  <si>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</si>
  <si>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</si>
  <si>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</si>
  <si>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</si>
  <si>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</si>
  <si>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</si>
  <si>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</si>
  <si>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</si>
  <si>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</si>
  <si>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</si>
  <si>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</si>
  <si>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</si>
  <si>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</si>
  <si>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</si>
  <si>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</si>
  <si>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GrüneLabs Portugal</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</si>
  <si>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</si>
  <si>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</si>
  <si>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</si>
  <si>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</si>
  <si>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</si>
  <si>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</si>
  <si>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</si>
  <si>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</si>
  <si>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</si>
  <si>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</si>
  <si>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</si>
  <si>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</si>
  <si>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</si>
  <si>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</si>
  <si>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</si>
  <si>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</si>
  <si>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</si>
  <si>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</si>
  <si>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</si>
  <si>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</si>
  <si>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</si>
  <si>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</si>
  <si>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</si>
  <si>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</si>
  <si>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</si>
  <si>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</si>
  <si>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</si>
  <si>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</si>
  <si>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</si>
  <si>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</si>
  <si>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</si>
  <si>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</si>
  <si>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</si>
  <si>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</si>
  <si>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</si>
  <si>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</si>
  <si>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</si>
  <si>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</si>
  <si>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</si>
  <si>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</si>
  <si>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</si>
  <si>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</si>
  <si>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</si>
  <si>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</si>
  <si>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</si>
  <si>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</si>
  <si>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</si>
  <si>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</si>
  <si>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</si>
  <si>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</si>
  <si>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</si>
  <si>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</si>
  <si>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</si>
  <si>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</si>
  <si>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</si>
  <si>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</si>
  <si>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</si>
  <si>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</si>
  <si>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</si>
  <si>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</si>
  <si>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</si>
  <si>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</si>
  <si>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</si>
  <si>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</si>
  <si>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</si>
  <si>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</si>
  <si>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</si>
  <si>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</si>
  <si>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</si>
  <si>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</si>
  <si>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</si>
  <si>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</si>
  <si>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</si>
  <si>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</si>
  <si>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</si>
  <si>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</si>
  <si>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</si>
  <si>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</si>
  <si>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</si>
  <si>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</si>
  <si>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</si>
  <si>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</si>
  <si>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</si>
  <si>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</si>
  <si>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</si>
  <si>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</si>
  <si>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</si>
  <si>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</si>
  <si>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</si>
  <si>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</si>
  <si>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</si>
  <si>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</si>
  <si>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</si>
  <si>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</si>
  <si>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</si>
  <si>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</si>
  <si>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</si>
  <si>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</si>
  <si>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</si>
  <si>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</si>
  <si>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</si>
  <si>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</si>
  <si>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</si>
  <si>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</si>
  <si>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</si>
  <si>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</si>
  <si>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</si>
  <si>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</si>
  <si>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</si>
  <si>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</si>
  <si>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</si>
  <si>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</si>
  <si>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</si>
  <si>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</si>
  <si>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</si>
  <si>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</si>
  <si>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</si>
  <si>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</si>
  <si>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</si>
  <si>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</si>
  <si>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</si>
  <si>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</si>
  <si>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</si>
  <si>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</si>
  <si>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</si>
  <si>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</si>
  <si>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</si>
  <si>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</si>
  <si>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</si>
  <si>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</si>
  <si>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</si>
  <si>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</si>
  <si>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</si>
  <si>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</si>
  <si>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</si>
  <si>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</si>
  <si>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</si>
  <si>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</si>
  <si>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</si>
  <si>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</si>
  <si>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</si>
  <si>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</si>
  <si>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</si>
  <si>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</si>
  <si>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</si>
  <si>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</si>
  <si>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</si>
  <si>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</si>
  <si>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</si>
  <si>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</si>
  <si>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</si>
  <si>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</si>
  <si>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</si>
  <si>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</si>
  <si>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</si>
  <si>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</si>
  <si>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</si>
  <si>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</si>
  <si>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</si>
  <si>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</si>
  <si>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</si>
  <si>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</si>
  <si>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</si>
  <si>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</si>
  <si>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</si>
  <si>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</si>
  <si>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</si>
  <si>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</si>
  <si>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</si>
  <si>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</si>
  <si>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</si>
  <si>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Salary - Felipe Lozano</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</si>
  <si>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</si>
  <si>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</si>
  <si>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</si>
  <si>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</si>
  <si>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</si>
  <si>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</si>
  <si>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</si>
  <si>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</si>
  <si>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</si>
  <si>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</si>
  <si>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</si>
  <si>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</si>
  <si>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</si>
  <si>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</si>
  <si>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</si>
  <si>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</si>
  <si>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</si>
  <si>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</si>
  <si>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</si>
  <si>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Salary - Lisseth Figueroa</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</si>
  <si>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</si>
  <si>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</si>
  <si>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</si>
  <si>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</si>
  <si>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</si>
  <si>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</si>
  <si>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</si>
  <si>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</si>
  <si>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</si>
  <si>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</si>
  <si>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</si>
  <si>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</si>
  <si>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</si>
  <si>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</si>
  <si>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</si>
  <si>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</si>
  <si>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</si>
  <si>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Salary Others - Felpie Lozano</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</si>
  <si>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</si>
  <si>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</si>
  <si>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</si>
  <si>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</si>
  <si>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</si>
  <si>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</si>
  <si>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</si>
  <si>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</si>
  <si>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</si>
  <si>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</si>
  <si>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</si>
  <si>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</si>
  <si>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</si>
  <si>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</si>
  <si>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</si>
  <si>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</si>
  <si>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</si>
  <si>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</si>
  <si>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</si>
  <si>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Salary Others - Lisseth Figueroa</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</si>
  <si>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</si>
  <si>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</si>
  <si>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</si>
  <si>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</si>
  <si>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</si>
  <si>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</si>
  <si>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</si>
  <si>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</si>
  <si>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</si>
  <si>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</si>
  <si>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</si>
  <si>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</si>
  <si>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</si>
  <si>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</si>
  <si>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</si>
  <si>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</si>
  <si>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</si>
  <si>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</si>
  <si>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</si>
  <si>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</si>
  <si>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Prof Fees - Lawyer</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</si>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</sst>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58">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15" borderId="22"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cellXfs>
  <cellStyles count="2">
    <cellStyle name="Millares" xfId="1" builtinId="3"/>
    <cellStyle name="Normal" xfId="0" builtinId="0"/>
  </cellStyles>
  <dxfs count="35">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BFF8-4AD5-485A-ADBB-FC01DB5EDFFB}">
  <dimension ref="A1:BD279"/>
  <sheetViews>
    <sheetView tabSelected="1" zoomScale="70" zoomScaleNormal="70"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3" customWidth="1"/>
    <col min="17" max="17" width="20.7109375" style="20" customWidth="1"/>
    <col min="18" max="29" width="20.7109375" style="343" customWidth="1"/>
    <col min="30" max="30" width="20.7109375" style="20" customWidth="1"/>
    <col min="31" max="42" width="20.7109375" style="343" customWidth="1"/>
    <col min="43" max="43" width="20.7109375" style="20" customWidth="1"/>
    <col min="44" max="55" width="20.7109375" style="343"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f t="shared" ref="R1" si="0">EDATE(P1,1)</f>
        <v>43101</v>
      </c>
      <c r="S1" s="4">
        <f t="shared" ref="S1:AC1" si="1">EDATE(R1,1)</f>
        <v>43132</v>
      </c>
      <c r="T1" s="4">
        <f t="shared" si="1"/>
        <v>43160</v>
      </c>
      <c r="U1" s="4">
        <f t="shared" si="1"/>
        <v>43191</v>
      </c>
      <c r="V1" s="4">
        <f t="shared" si="1"/>
        <v>43221</v>
      </c>
      <c r="W1" s="4">
        <f t="shared" si="1"/>
        <v>43252</v>
      </c>
      <c r="X1" s="4">
        <f t="shared" si="1"/>
        <v>43282</v>
      </c>
      <c r="Y1" s="4">
        <f t="shared" si="1"/>
        <v>43313</v>
      </c>
      <c r="Z1" s="4">
        <f t="shared" si="1"/>
        <v>43344</v>
      </c>
      <c r="AA1" s="4">
        <f t="shared" si="1"/>
        <v>43374</v>
      </c>
      <c r="AB1" s="4">
        <f t="shared" si="1"/>
        <v>43405</v>
      </c>
      <c r="AC1" s="5">
        <f t="shared" si="1"/>
        <v>43435</v>
      </c>
      <c r="AD1" s="7"/>
      <c r="AE1" s="3">
        <f t="shared" ref="AE1" si="2">EDATE(AC1,1)</f>
        <v>43466</v>
      </c>
      <c r="AF1" s="4">
        <f t="shared" ref="AF1:AH1" si="3">EDATE(AE1,1)</f>
        <v>43497</v>
      </c>
      <c r="AG1" s="4">
        <f t="shared" si="3"/>
        <v>43525</v>
      </c>
      <c r="AH1" s="4">
        <f t="shared" si="3"/>
        <v>43556</v>
      </c>
      <c r="AI1" s="4">
        <v>43586</v>
      </c>
      <c r="AJ1" s="4">
        <v>43617</v>
      </c>
      <c r="AK1" s="4">
        <v>43647</v>
      </c>
      <c r="AL1" s="4">
        <v>43678</v>
      </c>
      <c r="AM1" s="4">
        <v>43709</v>
      </c>
      <c r="AN1" s="4">
        <v>43739</v>
      </c>
      <c r="AO1" s="4">
        <v>43770</v>
      </c>
      <c r="AP1" s="4">
        <v>43800</v>
      </c>
      <c r="AQ1" s="6"/>
      <c r="AR1" s="3">
        <v>43831</v>
      </c>
      <c r="AS1" s="4">
        <v>43862</v>
      </c>
      <c r="AT1" s="4">
        <v>43891</v>
      </c>
      <c r="AU1" s="4">
        <v>43922</v>
      </c>
      <c r="AV1" s="4"/>
      <c r="AW1" s="4"/>
      <c r="AX1" s="4"/>
      <c r="AY1" s="4"/>
      <c r="AZ1" s="4"/>
      <c r="BA1" s="4"/>
      <c r="BB1" s="4"/>
      <c r="BC1" s="5"/>
      <c r="BD1" s="6"/>
    </row>
    <row r="2" spans="1:56" ht="19.5" thickBot="1" x14ac:dyDescent="0.35">
      <c r="A2" s="8">
        <v>888</v>
      </c>
      <c r="B2" s="9">
        <v>0</v>
      </c>
      <c r="C2" s="10" t="s">
        <v>1</v>
      </c>
      <c r="D2" s="11" t="s">
        <v>2</v>
      </c>
      <c r="E2" s="12">
        <f t="shared" ref="E2:P2" si="4">+D99</f>
        <v>38955.579999999987</v>
      </c>
      <c r="F2" s="13">
        <f t="shared" si="4"/>
        <v>20846.099999999984</v>
      </c>
      <c r="G2" s="13">
        <f t="shared" si="4"/>
        <v>23273.57999999998</v>
      </c>
      <c r="H2" s="13">
        <f t="shared" si="4"/>
        <v>10142.739999999983</v>
      </c>
      <c r="I2" s="13">
        <f t="shared" si="4"/>
        <v>-471.9600000000155</v>
      </c>
      <c r="J2" s="13">
        <f t="shared" si="4"/>
        <v>3337.0699999999833</v>
      </c>
      <c r="K2" s="13">
        <f t="shared" si="4"/>
        <v>387.06999999998334</v>
      </c>
      <c r="L2" s="13">
        <f t="shared" si="4"/>
        <v>4854.1499999999851</v>
      </c>
      <c r="M2" s="13">
        <f t="shared" si="4"/>
        <v>-676.25000000001455</v>
      </c>
      <c r="N2" s="13">
        <f t="shared" si="4"/>
        <v>684.79999999998472</v>
      </c>
      <c r="O2" s="13">
        <f t="shared" si="4"/>
        <v>55802.89999999998</v>
      </c>
      <c r="P2" s="14">
        <f t="shared" si="4"/>
        <v>79949.999999999985</v>
      </c>
      <c r="Q2" s="15"/>
      <c r="R2" s="12">
        <f>+P99+Q94</f>
        <v>46424.999999999985</v>
      </c>
      <c r="S2" s="13">
        <f t="shared" ref="S2:AC2" si="5">+R99</f>
        <v>51023.999999999985</v>
      </c>
      <c r="T2" s="13">
        <f t="shared" si="5"/>
        <v>58331.999999999985</v>
      </c>
      <c r="U2" s="13">
        <f t="shared" si="5"/>
        <v>38529.699999999997</v>
      </c>
      <c r="V2" s="13">
        <f t="shared" si="5"/>
        <v>12089.699999999997</v>
      </c>
      <c r="W2" s="13">
        <f t="shared" si="5"/>
        <v>31801.699999999997</v>
      </c>
      <c r="X2" s="13">
        <f t="shared" si="5"/>
        <v>34084.699999999997</v>
      </c>
      <c r="Y2" s="13">
        <f t="shared" si="5"/>
        <v>249818.2</v>
      </c>
      <c r="Z2" s="13">
        <f t="shared" si="5"/>
        <v>91419.200000000012</v>
      </c>
      <c r="AA2" s="13">
        <f t="shared" si="5"/>
        <v>68793.200000000012</v>
      </c>
      <c r="AB2" s="13">
        <f t="shared" si="5"/>
        <v>130479.20000000001</v>
      </c>
      <c r="AC2" s="14">
        <f t="shared" si="5"/>
        <v>144716.70000000001</v>
      </c>
      <c r="AD2" s="15"/>
      <c r="AE2" s="12">
        <f>+AC99+AD94</f>
        <v>165258.20000000001</v>
      </c>
      <c r="AF2" s="13">
        <f t="shared" ref="AF2:AK2" si="6">+AE99</f>
        <v>97537.200000000012</v>
      </c>
      <c r="AG2" s="13">
        <f t="shared" si="6"/>
        <v>35954.200000000012</v>
      </c>
      <c r="AH2" s="13">
        <f t="shared" si="6"/>
        <v>7137.0800000000127</v>
      </c>
      <c r="AI2" s="13">
        <f t="shared" si="6"/>
        <v>114445.29999999999</v>
      </c>
      <c r="AJ2" s="13">
        <f t="shared" si="6"/>
        <v>81710.679999999993</v>
      </c>
      <c r="AK2" s="13">
        <f t="shared" si="6"/>
        <v>301362.83</v>
      </c>
      <c r="AL2" s="13">
        <f>+AK99</f>
        <v>107040.43</v>
      </c>
      <c r="AM2" s="13">
        <f>+AL99</f>
        <v>31344.429999999993</v>
      </c>
      <c r="AN2" s="13">
        <f>+AM99</f>
        <v>53453.557526359538</v>
      </c>
      <c r="AO2" s="13">
        <f>+AN99</f>
        <v>404802.99076906801</v>
      </c>
      <c r="AP2" s="13">
        <f>+AO99</f>
        <v>261256.65618962946</v>
      </c>
      <c r="AQ2" s="15"/>
      <c r="AR2" s="12">
        <f>+AP99</f>
        <v>138085.38207905466</v>
      </c>
      <c r="AS2" s="13">
        <f>+AR99</f>
        <v>37702.472088127222</v>
      </c>
      <c r="AT2" s="13">
        <f>+AS99</f>
        <v>610.22280518129992</v>
      </c>
      <c r="AU2" s="13">
        <f>+AT99</f>
        <v>54419.620970966193</v>
      </c>
      <c r="AV2" s="13"/>
      <c r="AW2" s="13"/>
      <c r="AX2" s="13"/>
      <c r="AY2" s="13"/>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30"/>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40"/>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40"/>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50"/>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60"/>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60"/>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60"/>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60"/>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60"/>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60"/>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60"/>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70"/>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70"/>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70"/>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70"/>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9"/>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9"/>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9"/>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9"/>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9"/>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9"/>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c r="AX25" s="78"/>
      <c r="AY25" s="78"/>
      <c r="AZ25" s="78"/>
      <c r="BA25" s="78"/>
      <c r="BB25" s="78"/>
      <c r="BC25" s="79"/>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c r="AW26" s="78"/>
      <c r="AX26" s="78"/>
      <c r="AY26" s="78"/>
      <c r="AZ26" s="78"/>
      <c r="BA26" s="78"/>
      <c r="BB26" s="78"/>
      <c r="BC26" s="79"/>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9"/>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8"/>
      <c r="BD28" s="85"/>
    </row>
    <row r="29" spans="1:56" ht="15.75" thickBot="1" x14ac:dyDescent="0.3">
      <c r="A29" s="8" t="s">
        <v>6</v>
      </c>
      <c r="B29" s="89"/>
      <c r="C29" s="90" t="s">
        <v>50</v>
      </c>
      <c r="D29" s="91">
        <f t="shared" ref="D29:AC29" si="7">+SUM(D7:D28)</f>
        <v>255712</v>
      </c>
      <c r="E29" s="92">
        <f t="shared" si="7"/>
        <v>0</v>
      </c>
      <c r="F29" s="93">
        <f t="shared" si="7"/>
        <v>55592.53</v>
      </c>
      <c r="G29" s="93">
        <f t="shared" si="7"/>
        <v>50000</v>
      </c>
      <c r="H29" s="93">
        <f t="shared" si="7"/>
        <v>0</v>
      </c>
      <c r="I29" s="93">
        <f t="shared" si="7"/>
        <v>50000</v>
      </c>
      <c r="J29" s="93">
        <f t="shared" si="7"/>
        <v>30000</v>
      </c>
      <c r="K29" s="93">
        <f t="shared" si="7"/>
        <v>67960</v>
      </c>
      <c r="L29" s="93">
        <f t="shared" si="7"/>
        <v>4700</v>
      </c>
      <c r="M29" s="93">
        <f t="shared" si="7"/>
        <v>20000</v>
      </c>
      <c r="N29" s="93">
        <f t="shared" si="7"/>
        <v>40000</v>
      </c>
      <c r="O29" s="93">
        <f t="shared" si="7"/>
        <v>102000</v>
      </c>
      <c r="P29" s="94">
        <f t="shared" si="7"/>
        <v>20000</v>
      </c>
      <c r="Q29" s="95"/>
      <c r="R29" s="92">
        <f t="shared" si="7"/>
        <v>58000</v>
      </c>
      <c r="S29" s="93">
        <f t="shared" si="7"/>
        <v>124000</v>
      </c>
      <c r="T29" s="93">
        <f t="shared" si="7"/>
        <v>112000</v>
      </c>
      <c r="U29" s="93">
        <f t="shared" si="7"/>
        <v>10000</v>
      </c>
      <c r="V29" s="93">
        <f t="shared" si="7"/>
        <v>117000</v>
      </c>
      <c r="W29" s="93">
        <f t="shared" si="7"/>
        <v>0</v>
      </c>
      <c r="X29" s="93">
        <f t="shared" si="7"/>
        <v>400000</v>
      </c>
      <c r="Y29" s="93">
        <f t="shared" si="7"/>
        <v>0</v>
      </c>
      <c r="Z29" s="93">
        <f t="shared" si="7"/>
        <v>40000</v>
      </c>
      <c r="AA29" s="93">
        <f t="shared" si="7"/>
        <v>110000</v>
      </c>
      <c r="AB29" s="93">
        <f t="shared" si="7"/>
        <v>110000</v>
      </c>
      <c r="AC29" s="94">
        <f t="shared" si="7"/>
        <v>110000</v>
      </c>
      <c r="AD29" s="95"/>
      <c r="AE29" s="92">
        <f t="shared" ref="AE29:AJ29" si="8">+SUM(AE7:AE28)</f>
        <v>0</v>
      </c>
      <c r="AF29" s="93">
        <f t="shared" si="8"/>
        <v>0</v>
      </c>
      <c r="AG29" s="93">
        <f t="shared" si="8"/>
        <v>0</v>
      </c>
      <c r="AH29" s="93">
        <f t="shared" si="8"/>
        <v>500000</v>
      </c>
      <c r="AI29" s="93">
        <f t="shared" si="8"/>
        <v>0</v>
      </c>
      <c r="AJ29" s="93">
        <f t="shared" si="8"/>
        <v>530000</v>
      </c>
      <c r="AK29" s="93">
        <f t="shared" ref="AK29:AU29" si="9">+SUM(AK7:AK28)</f>
        <v>0</v>
      </c>
      <c r="AL29" s="93">
        <f t="shared" si="9"/>
        <v>0</v>
      </c>
      <c r="AM29" s="93">
        <f t="shared" si="9"/>
        <v>199975</v>
      </c>
      <c r="AN29" s="93">
        <f t="shared" si="9"/>
        <v>450000</v>
      </c>
      <c r="AO29" s="93">
        <f t="shared" si="9"/>
        <v>0</v>
      </c>
      <c r="AP29" s="93">
        <f t="shared" si="9"/>
        <v>0</v>
      </c>
      <c r="AQ29" s="95"/>
      <c r="AR29" s="92">
        <f t="shared" si="9"/>
        <v>0</v>
      </c>
      <c r="AS29" s="92">
        <f t="shared" si="9"/>
        <v>0</v>
      </c>
      <c r="AT29" s="92">
        <f t="shared" si="9"/>
        <v>200000</v>
      </c>
      <c r="AU29" s="92">
        <f t="shared" si="9"/>
        <v>35000</v>
      </c>
      <c r="AV29" s="93"/>
      <c r="AW29" s="93"/>
      <c r="AX29" s="93"/>
      <c r="AY29" s="93"/>
      <c r="AZ29" s="93"/>
      <c r="BA29" s="93"/>
      <c r="BB29" s="93"/>
      <c r="BC29" s="94"/>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100"/>
      <c r="BD30" s="101"/>
    </row>
    <row r="31" spans="1:56" ht="19.5" thickBot="1" x14ac:dyDescent="0.35">
      <c r="A31" s="8"/>
      <c r="B31" s="31" t="s">
        <v>51</v>
      </c>
      <c r="C31" s="32" t="s">
        <v>52</v>
      </c>
      <c r="D31" s="33"/>
      <c r="E31" s="34">
        <f>SUM(E32:E35)</f>
        <v>0</v>
      </c>
      <c r="F31" s="34">
        <f t="shared" ref="F31:AJ31" si="10">SUM(F32:F35)</f>
        <v>0</v>
      </c>
      <c r="G31" s="34">
        <f t="shared" si="10"/>
        <v>0</v>
      </c>
      <c r="H31" s="34">
        <f t="shared" si="10"/>
        <v>0</v>
      </c>
      <c r="I31" s="34">
        <f t="shared" si="10"/>
        <v>0</v>
      </c>
      <c r="J31" s="34">
        <f t="shared" si="10"/>
        <v>0</v>
      </c>
      <c r="K31" s="34">
        <f t="shared" si="10"/>
        <v>0</v>
      </c>
      <c r="L31" s="34">
        <f t="shared" si="10"/>
        <v>0</v>
      </c>
      <c r="M31" s="34">
        <f t="shared" si="10"/>
        <v>5711.55</v>
      </c>
      <c r="N31" s="34">
        <f t="shared" si="10"/>
        <v>50000</v>
      </c>
      <c r="O31" s="34">
        <f t="shared" si="10"/>
        <v>0</v>
      </c>
      <c r="P31" s="34">
        <f t="shared" si="10"/>
        <v>0</v>
      </c>
      <c r="Q31" s="34">
        <f t="shared" si="10"/>
        <v>0</v>
      </c>
      <c r="R31" s="34">
        <f t="shared" si="10"/>
        <v>0</v>
      </c>
      <c r="S31" s="34">
        <f t="shared" si="10"/>
        <v>0</v>
      </c>
      <c r="T31" s="34">
        <f t="shared" si="10"/>
        <v>0</v>
      </c>
      <c r="U31" s="34">
        <f t="shared" si="10"/>
        <v>0</v>
      </c>
      <c r="V31" s="34">
        <f t="shared" si="10"/>
        <v>20000</v>
      </c>
      <c r="W31" s="34">
        <f t="shared" si="10"/>
        <v>9500</v>
      </c>
      <c r="X31" s="34">
        <f t="shared" si="10"/>
        <v>0</v>
      </c>
      <c r="Y31" s="34">
        <f t="shared" si="10"/>
        <v>0</v>
      </c>
      <c r="Z31" s="34">
        <f t="shared" si="10"/>
        <v>0</v>
      </c>
      <c r="AA31" s="34">
        <f t="shared" si="10"/>
        <v>0</v>
      </c>
      <c r="AB31" s="34">
        <f t="shared" si="10"/>
        <v>0</v>
      </c>
      <c r="AC31" s="34">
        <f t="shared" si="10"/>
        <v>0</v>
      </c>
      <c r="AD31" s="34">
        <f t="shared" si="10"/>
        <v>0</v>
      </c>
      <c r="AE31" s="34">
        <f t="shared" si="10"/>
        <v>0</v>
      </c>
      <c r="AF31" s="34">
        <f t="shared" si="10"/>
        <v>0</v>
      </c>
      <c r="AG31" s="34">
        <f t="shared" si="10"/>
        <v>0</v>
      </c>
      <c r="AH31" s="34">
        <f t="shared" si="10"/>
        <v>0</v>
      </c>
      <c r="AI31" s="34">
        <f t="shared" si="10"/>
        <v>0</v>
      </c>
      <c r="AJ31" s="34">
        <f t="shared" si="10"/>
        <v>0</v>
      </c>
      <c r="AK31" s="35"/>
      <c r="AL31" s="35"/>
      <c r="AM31" s="35"/>
      <c r="AN31" s="35"/>
      <c r="AO31" s="35"/>
      <c r="AP31" s="35"/>
      <c r="AQ31" s="37"/>
      <c r="AR31" s="38"/>
      <c r="AS31" s="39"/>
      <c r="AT31" s="39"/>
      <c r="AU31" s="39"/>
      <c r="AV31" s="39"/>
      <c r="AW31" s="39"/>
      <c r="AX31" s="39"/>
      <c r="AY31" s="39"/>
      <c r="AZ31" s="39"/>
      <c r="BA31" s="39"/>
      <c r="BB31" s="39"/>
      <c r="BC31" s="40"/>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50"/>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60"/>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70"/>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c r="AU35" s="111">
        <v>5500</v>
      </c>
      <c r="AV35" s="111"/>
      <c r="AW35" s="111"/>
      <c r="AX35" s="111"/>
      <c r="AY35" s="111"/>
      <c r="AZ35" s="111"/>
      <c r="BA35" s="111"/>
      <c r="BB35" s="111"/>
      <c r="BC35" s="112"/>
      <c r="BD35" s="109"/>
    </row>
    <row r="36" spans="1:56" ht="15.75" thickBot="1" x14ac:dyDescent="0.3">
      <c r="A36" s="8" t="s">
        <v>51</v>
      </c>
      <c r="B36" s="89"/>
      <c r="C36" s="90" t="s">
        <v>50</v>
      </c>
      <c r="D36" s="91">
        <f t="shared" ref="D36:AC36" si="11">+SUM(D32:D35)</f>
        <v>0</v>
      </c>
      <c r="E36" s="92">
        <f t="shared" si="11"/>
        <v>0</v>
      </c>
      <c r="F36" s="93">
        <f t="shared" si="11"/>
        <v>0</v>
      </c>
      <c r="G36" s="93">
        <f t="shared" si="11"/>
        <v>0</v>
      </c>
      <c r="H36" s="93">
        <f t="shared" si="11"/>
        <v>0</v>
      </c>
      <c r="I36" s="93">
        <f t="shared" si="11"/>
        <v>0</v>
      </c>
      <c r="J36" s="93">
        <f t="shared" si="11"/>
        <v>0</v>
      </c>
      <c r="K36" s="93">
        <f t="shared" si="11"/>
        <v>0</v>
      </c>
      <c r="L36" s="93">
        <f t="shared" si="11"/>
        <v>0</v>
      </c>
      <c r="M36" s="93">
        <f t="shared" si="11"/>
        <v>5711.55</v>
      </c>
      <c r="N36" s="93">
        <f t="shared" si="11"/>
        <v>50000</v>
      </c>
      <c r="O36" s="93">
        <f t="shared" si="11"/>
        <v>0</v>
      </c>
      <c r="P36" s="94">
        <f t="shared" si="11"/>
        <v>0</v>
      </c>
      <c r="Q36" s="95"/>
      <c r="R36" s="92">
        <f t="shared" si="11"/>
        <v>0</v>
      </c>
      <c r="S36" s="93">
        <f t="shared" si="11"/>
        <v>0</v>
      </c>
      <c r="T36" s="93">
        <f t="shared" si="11"/>
        <v>0</v>
      </c>
      <c r="U36" s="93">
        <f t="shared" si="11"/>
        <v>0</v>
      </c>
      <c r="V36" s="93">
        <f t="shared" si="11"/>
        <v>20000</v>
      </c>
      <c r="W36" s="93">
        <f t="shared" si="11"/>
        <v>9500</v>
      </c>
      <c r="X36" s="93">
        <f t="shared" si="11"/>
        <v>0</v>
      </c>
      <c r="Y36" s="93">
        <f t="shared" si="11"/>
        <v>0</v>
      </c>
      <c r="Z36" s="93">
        <f t="shared" si="11"/>
        <v>0</v>
      </c>
      <c r="AA36" s="93">
        <f t="shared" si="11"/>
        <v>0</v>
      </c>
      <c r="AB36" s="93">
        <f t="shared" si="11"/>
        <v>0</v>
      </c>
      <c r="AC36" s="94">
        <f t="shared" si="11"/>
        <v>0</v>
      </c>
      <c r="AD36" s="95"/>
      <c r="AE36" s="92">
        <f t="shared" ref="AE36:AU36" si="12">+SUM(AE32:AE35)</f>
        <v>0</v>
      </c>
      <c r="AF36" s="93">
        <f t="shared" si="12"/>
        <v>0</v>
      </c>
      <c r="AG36" s="93">
        <f t="shared" si="12"/>
        <v>0</v>
      </c>
      <c r="AH36" s="93">
        <f t="shared" si="12"/>
        <v>0</v>
      </c>
      <c r="AI36" s="93">
        <f t="shared" si="12"/>
        <v>0</v>
      </c>
      <c r="AJ36" s="93">
        <f t="shared" si="12"/>
        <v>0</v>
      </c>
      <c r="AK36" s="93">
        <f t="shared" si="12"/>
        <v>0</v>
      </c>
      <c r="AL36" s="93">
        <f t="shared" si="12"/>
        <v>0</v>
      </c>
      <c r="AM36" s="93">
        <f t="shared" si="12"/>
        <v>0</v>
      </c>
      <c r="AN36" s="93">
        <f t="shared" si="12"/>
        <v>0</v>
      </c>
      <c r="AO36" s="93">
        <f t="shared" si="12"/>
        <v>0</v>
      </c>
      <c r="AP36" s="93">
        <f t="shared" si="12"/>
        <v>0</v>
      </c>
      <c r="AQ36" s="95"/>
      <c r="AR36" s="92">
        <f t="shared" si="12"/>
        <v>0</v>
      </c>
      <c r="AS36" s="92">
        <f t="shared" si="12"/>
        <v>16664.783543532929</v>
      </c>
      <c r="AT36" s="92">
        <f t="shared" si="12"/>
        <v>0</v>
      </c>
      <c r="AU36" s="92">
        <f t="shared" si="12"/>
        <v>5500</v>
      </c>
      <c r="AV36" s="93"/>
      <c r="AW36" s="93"/>
      <c r="AX36" s="93"/>
      <c r="AY36" s="93"/>
      <c r="AZ36" s="93"/>
      <c r="BA36" s="93"/>
      <c r="BB36" s="93"/>
      <c r="BC36" s="94"/>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6"/>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40"/>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6"/>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2"/>
      <c r="BD40" s="109"/>
    </row>
    <row r="41" spans="1:56" ht="15.75" thickBot="1" x14ac:dyDescent="0.3">
      <c r="A41" s="8" t="s">
        <v>67</v>
      </c>
      <c r="B41" s="127"/>
      <c r="C41" s="90" t="s">
        <v>50</v>
      </c>
      <c r="D41" s="91">
        <f t="shared" ref="D41:AH41" si="13">+D39+D40</f>
        <v>0</v>
      </c>
      <c r="E41" s="92">
        <f t="shared" si="13"/>
        <v>0</v>
      </c>
      <c r="F41" s="93">
        <f t="shared" si="13"/>
        <v>0</v>
      </c>
      <c r="G41" s="93">
        <f t="shared" si="13"/>
        <v>0</v>
      </c>
      <c r="H41" s="93">
        <f t="shared" si="13"/>
        <v>0</v>
      </c>
      <c r="I41" s="93">
        <f t="shared" si="13"/>
        <v>0</v>
      </c>
      <c r="J41" s="93">
        <f t="shared" si="13"/>
        <v>0</v>
      </c>
      <c r="K41" s="93">
        <f t="shared" si="13"/>
        <v>0</v>
      </c>
      <c r="L41" s="93">
        <f t="shared" si="13"/>
        <v>0</v>
      </c>
      <c r="M41" s="93">
        <f t="shared" si="13"/>
        <v>0</v>
      </c>
      <c r="N41" s="93">
        <f t="shared" si="13"/>
        <v>0</v>
      </c>
      <c r="O41" s="93">
        <f t="shared" si="13"/>
        <v>16700</v>
      </c>
      <c r="P41" s="94">
        <f t="shared" si="13"/>
        <v>0</v>
      </c>
      <c r="Q41" s="95">
        <f t="shared" si="13"/>
        <v>0</v>
      </c>
      <c r="R41" s="92">
        <f t="shared" si="13"/>
        <v>0</v>
      </c>
      <c r="S41" s="93">
        <f t="shared" si="13"/>
        <v>0</v>
      </c>
      <c r="T41" s="93">
        <f t="shared" si="13"/>
        <v>0</v>
      </c>
      <c r="U41" s="93">
        <f t="shared" si="13"/>
        <v>0</v>
      </c>
      <c r="V41" s="93">
        <f t="shared" si="13"/>
        <v>0</v>
      </c>
      <c r="W41" s="93">
        <f t="shared" si="13"/>
        <v>33300</v>
      </c>
      <c r="X41" s="93">
        <f t="shared" si="13"/>
        <v>0</v>
      </c>
      <c r="Y41" s="93">
        <f t="shared" si="13"/>
        <v>0</v>
      </c>
      <c r="Z41" s="93">
        <f t="shared" si="13"/>
        <v>0</v>
      </c>
      <c r="AA41" s="93">
        <f t="shared" si="13"/>
        <v>0</v>
      </c>
      <c r="AB41" s="93">
        <f t="shared" si="13"/>
        <v>0</v>
      </c>
      <c r="AC41" s="94">
        <f t="shared" si="13"/>
        <v>0</v>
      </c>
      <c r="AD41" s="95">
        <f t="shared" si="13"/>
        <v>0</v>
      </c>
      <c r="AE41" s="92">
        <f t="shared" si="13"/>
        <v>2438</v>
      </c>
      <c r="AF41" s="93">
        <f t="shared" si="13"/>
        <v>0</v>
      </c>
      <c r="AG41" s="93">
        <f t="shared" si="13"/>
        <v>0</v>
      </c>
      <c r="AH41" s="93">
        <f t="shared" si="13"/>
        <v>0</v>
      </c>
      <c r="AI41" s="93">
        <f>+AI39+AI40</f>
        <v>112000</v>
      </c>
      <c r="AJ41" s="93">
        <f>+AJ39+AJ40</f>
        <v>0</v>
      </c>
      <c r="AK41" s="93">
        <f>+AK39</f>
        <v>0</v>
      </c>
      <c r="AL41" s="93">
        <f t="shared" ref="AL41:AO41" si="14">+AL39</f>
        <v>0</v>
      </c>
      <c r="AM41" s="93">
        <f t="shared" si="14"/>
        <v>0</v>
      </c>
      <c r="AN41" s="93">
        <f t="shared" si="14"/>
        <v>52271.325471950368</v>
      </c>
      <c r="AO41" s="93">
        <f t="shared" si="14"/>
        <v>0</v>
      </c>
      <c r="AP41" s="93">
        <f>+AP39+AP40</f>
        <v>3340</v>
      </c>
      <c r="AQ41" s="95"/>
      <c r="AR41" s="92">
        <f>+AR39+AR40</f>
        <v>0</v>
      </c>
      <c r="AS41" s="92">
        <f>+AS39+AS40</f>
        <v>0</v>
      </c>
      <c r="AT41" s="92">
        <f>+AT39+AT40</f>
        <v>0</v>
      </c>
      <c r="AU41" s="92">
        <f>+AU39+AU40</f>
        <v>0</v>
      </c>
      <c r="AV41" s="93"/>
      <c r="AW41" s="93"/>
      <c r="AX41" s="93"/>
      <c r="AY41" s="93"/>
      <c r="AZ41" s="93"/>
      <c r="BA41" s="93"/>
      <c r="BB41" s="93"/>
      <c r="BC41" s="94"/>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6"/>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40"/>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40"/>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1"/>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9"/>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2"/>
      <c r="BD47" s="109"/>
    </row>
    <row r="48" spans="1:56" ht="15.75" thickBot="1" x14ac:dyDescent="0.3">
      <c r="A48" s="8" t="s">
        <v>70</v>
      </c>
      <c r="B48" s="89"/>
      <c r="C48" s="90" t="s">
        <v>50</v>
      </c>
      <c r="D48" s="91">
        <f t="shared" ref="D48:AC48" si="15">+D45+D46+D47</f>
        <v>0</v>
      </c>
      <c r="E48" s="92">
        <f t="shared" si="15"/>
        <v>0</v>
      </c>
      <c r="F48" s="93">
        <f t="shared" si="15"/>
        <v>0</v>
      </c>
      <c r="G48" s="93">
        <f t="shared" si="15"/>
        <v>0</v>
      </c>
      <c r="H48" s="93">
        <f t="shared" si="15"/>
        <v>0</v>
      </c>
      <c r="I48" s="93">
        <f t="shared" si="15"/>
        <v>0</v>
      </c>
      <c r="J48" s="93">
        <f t="shared" si="15"/>
        <v>0</v>
      </c>
      <c r="K48" s="93">
        <f t="shared" si="15"/>
        <v>0</v>
      </c>
      <c r="L48" s="93">
        <f t="shared" si="15"/>
        <v>0</v>
      </c>
      <c r="M48" s="93">
        <f t="shared" si="15"/>
        <v>0</v>
      </c>
      <c r="N48" s="93">
        <f t="shared" si="15"/>
        <v>0</v>
      </c>
      <c r="O48" s="93">
        <f t="shared" si="15"/>
        <v>0</v>
      </c>
      <c r="P48" s="94">
        <f t="shared" si="15"/>
        <v>0</v>
      </c>
      <c r="Q48" s="95"/>
      <c r="R48" s="92">
        <f t="shared" si="15"/>
        <v>0</v>
      </c>
      <c r="S48" s="93">
        <f t="shared" si="15"/>
        <v>0</v>
      </c>
      <c r="T48" s="93">
        <f t="shared" si="15"/>
        <v>0</v>
      </c>
      <c r="U48" s="93">
        <f t="shared" si="15"/>
        <v>0</v>
      </c>
      <c r="V48" s="93">
        <f t="shared" si="15"/>
        <v>0</v>
      </c>
      <c r="W48" s="93">
        <f t="shared" si="15"/>
        <v>0</v>
      </c>
      <c r="X48" s="93">
        <f t="shared" si="15"/>
        <v>0</v>
      </c>
      <c r="Y48" s="93">
        <f t="shared" si="15"/>
        <v>0</v>
      </c>
      <c r="Z48" s="93">
        <f t="shared" si="15"/>
        <v>0</v>
      </c>
      <c r="AA48" s="93">
        <f t="shared" si="15"/>
        <v>0</v>
      </c>
      <c r="AB48" s="93">
        <f t="shared" si="15"/>
        <v>0</v>
      </c>
      <c r="AC48" s="94">
        <f t="shared" si="15"/>
        <v>0</v>
      </c>
      <c r="AD48" s="95"/>
      <c r="AE48" s="92">
        <f t="shared" ref="AE48:AU48" si="16">+AE45+AE46+AE47</f>
        <v>0</v>
      </c>
      <c r="AF48" s="93">
        <f t="shared" si="16"/>
        <v>0</v>
      </c>
      <c r="AG48" s="93">
        <f t="shared" si="16"/>
        <v>0</v>
      </c>
      <c r="AH48" s="93">
        <f t="shared" si="16"/>
        <v>0</v>
      </c>
      <c r="AI48" s="93">
        <f t="shared" si="16"/>
        <v>0</v>
      </c>
      <c r="AJ48" s="93">
        <f t="shared" si="16"/>
        <v>0</v>
      </c>
      <c r="AK48" s="93">
        <f t="shared" si="16"/>
        <v>0</v>
      </c>
      <c r="AL48" s="93">
        <f t="shared" si="16"/>
        <v>0</v>
      </c>
      <c r="AM48" s="93">
        <f t="shared" si="16"/>
        <v>0</v>
      </c>
      <c r="AN48" s="93">
        <f t="shared" si="16"/>
        <v>0</v>
      </c>
      <c r="AO48" s="93">
        <f t="shared" si="16"/>
        <v>0</v>
      </c>
      <c r="AP48" s="93">
        <f t="shared" si="16"/>
        <v>0</v>
      </c>
      <c r="AQ48" s="95"/>
      <c r="AR48" s="92">
        <f t="shared" si="16"/>
        <v>0</v>
      </c>
      <c r="AS48" s="92">
        <f t="shared" si="16"/>
        <v>0</v>
      </c>
      <c r="AT48" s="92">
        <f t="shared" si="16"/>
        <v>0</v>
      </c>
      <c r="AU48" s="92">
        <f t="shared" si="16"/>
        <v>0</v>
      </c>
      <c r="AV48" s="93"/>
      <c r="AW48" s="93"/>
      <c r="AX48" s="93"/>
      <c r="AY48" s="93"/>
      <c r="AZ48" s="93"/>
      <c r="BA48" s="93"/>
      <c r="BB48" s="93"/>
      <c r="BC48" s="94"/>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6"/>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40"/>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1"/>
      <c r="BD51" s="138"/>
    </row>
    <row r="52" spans="1:56" x14ac:dyDescent="0.25">
      <c r="A52" s="8" t="s">
        <v>80</v>
      </c>
      <c r="B52" s="119"/>
      <c r="C52" s="142" t="s">
        <v>81</v>
      </c>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v>6650</v>
      </c>
      <c r="AU52" s="78">
        <v>6650</v>
      </c>
      <c r="AV52" s="78"/>
      <c r="AW52" s="78"/>
      <c r="AX52" s="78"/>
      <c r="AY52" s="78"/>
      <c r="AZ52" s="78"/>
      <c r="BA52" s="78"/>
      <c r="BB52" s="78"/>
      <c r="BC52" s="79"/>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c r="AV53" s="111"/>
      <c r="AW53" s="111"/>
      <c r="AX53" s="111"/>
      <c r="AY53" s="111"/>
      <c r="AZ53" s="111"/>
      <c r="BA53" s="111"/>
      <c r="BB53" s="111"/>
      <c r="BC53" s="112"/>
      <c r="BD53" s="109"/>
    </row>
    <row r="54" spans="1:56" ht="15.75" thickBot="1" x14ac:dyDescent="0.3">
      <c r="A54" s="8" t="s">
        <v>76</v>
      </c>
      <c r="B54" s="89"/>
      <c r="C54" s="145" t="s">
        <v>50</v>
      </c>
      <c r="D54" s="91">
        <f t="shared" ref="D54:P54" si="17">+D51+D52+D53</f>
        <v>0</v>
      </c>
      <c r="E54" s="92">
        <f t="shared" si="17"/>
        <v>0</v>
      </c>
      <c r="F54" s="93">
        <f t="shared" si="17"/>
        <v>0</v>
      </c>
      <c r="G54" s="93">
        <f t="shared" si="17"/>
        <v>0</v>
      </c>
      <c r="H54" s="93">
        <f t="shared" si="17"/>
        <v>0</v>
      </c>
      <c r="I54" s="93">
        <f t="shared" si="17"/>
        <v>0</v>
      </c>
      <c r="J54" s="93">
        <f t="shared" si="17"/>
        <v>0</v>
      </c>
      <c r="K54" s="93">
        <f t="shared" si="17"/>
        <v>0</v>
      </c>
      <c r="L54" s="93">
        <f t="shared" si="17"/>
        <v>0</v>
      </c>
      <c r="M54" s="93">
        <f t="shared" si="17"/>
        <v>0</v>
      </c>
      <c r="N54" s="93">
        <f t="shared" si="17"/>
        <v>0</v>
      </c>
      <c r="O54" s="93">
        <f t="shared" si="17"/>
        <v>0</v>
      </c>
      <c r="P54" s="94">
        <f t="shared" si="17"/>
        <v>0</v>
      </c>
      <c r="Q54" s="95"/>
      <c r="R54" s="92">
        <f t="shared" ref="R54:AC54" si="18">+R51+R52+R53</f>
        <v>0</v>
      </c>
      <c r="S54" s="93">
        <f t="shared" si="18"/>
        <v>0</v>
      </c>
      <c r="T54" s="93">
        <f t="shared" si="18"/>
        <v>0</v>
      </c>
      <c r="U54" s="93">
        <f t="shared" si="18"/>
        <v>0</v>
      </c>
      <c r="V54" s="93">
        <f t="shared" si="18"/>
        <v>0</v>
      </c>
      <c r="W54" s="93">
        <f t="shared" si="18"/>
        <v>0</v>
      </c>
      <c r="X54" s="93">
        <f t="shared" si="18"/>
        <v>0</v>
      </c>
      <c r="Y54" s="93">
        <f t="shared" si="18"/>
        <v>0</v>
      </c>
      <c r="Z54" s="93">
        <f t="shared" si="18"/>
        <v>0</v>
      </c>
      <c r="AA54" s="93">
        <f t="shared" si="18"/>
        <v>0</v>
      </c>
      <c r="AB54" s="93">
        <f t="shared" si="18"/>
        <v>0</v>
      </c>
      <c r="AC54" s="94">
        <f t="shared" si="18"/>
        <v>0</v>
      </c>
      <c r="AD54" s="95"/>
      <c r="AE54" s="92">
        <f t="shared" ref="AE54:AU54" si="19">+AE51+AE52+AE53</f>
        <v>0</v>
      </c>
      <c r="AF54" s="93">
        <f t="shared" si="19"/>
        <v>0</v>
      </c>
      <c r="AG54" s="93">
        <f t="shared" si="19"/>
        <v>0</v>
      </c>
      <c r="AH54" s="93">
        <f t="shared" si="19"/>
        <v>0</v>
      </c>
      <c r="AI54" s="93">
        <f t="shared" si="19"/>
        <v>62</v>
      </c>
      <c r="AJ54" s="93">
        <f t="shared" si="19"/>
        <v>0</v>
      </c>
      <c r="AK54" s="93">
        <f t="shared" si="19"/>
        <v>0</v>
      </c>
      <c r="AL54" s="93">
        <f t="shared" si="19"/>
        <v>0</v>
      </c>
      <c r="AM54" s="93">
        <f t="shared" si="19"/>
        <v>0</v>
      </c>
      <c r="AN54" s="93">
        <f t="shared" si="19"/>
        <v>0</v>
      </c>
      <c r="AO54" s="93">
        <f t="shared" si="19"/>
        <v>0</v>
      </c>
      <c r="AP54" s="93">
        <f t="shared" si="19"/>
        <v>0</v>
      </c>
      <c r="AQ54" s="95"/>
      <c r="AR54" s="92">
        <f t="shared" si="19"/>
        <v>0</v>
      </c>
      <c r="AS54" s="92">
        <f t="shared" si="19"/>
        <v>0</v>
      </c>
      <c r="AT54" s="92">
        <f t="shared" si="19"/>
        <v>6650</v>
      </c>
      <c r="AU54" s="92">
        <f t="shared" si="19"/>
        <v>6650</v>
      </c>
      <c r="AV54" s="93"/>
      <c r="AW54" s="93"/>
      <c r="AX54" s="93"/>
      <c r="AY54" s="93"/>
      <c r="AZ54" s="93"/>
      <c r="BA54" s="93"/>
      <c r="BB54" s="93"/>
      <c r="BC54" s="94"/>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6"/>
      <c r="BD55" s="117"/>
    </row>
    <row r="56" spans="1:56" ht="16.5" thickBot="1" x14ac:dyDescent="0.3">
      <c r="A56" s="8"/>
      <c r="B56" s="146" t="s">
        <v>82</v>
      </c>
      <c r="C56" s="147"/>
      <c r="D56" s="148">
        <f t="shared" ref="D56:P56" si="20">D29+D36+D41+D48+D54</f>
        <v>255712</v>
      </c>
      <c r="E56" s="149">
        <f t="shared" si="20"/>
        <v>0</v>
      </c>
      <c r="F56" s="150">
        <f t="shared" si="20"/>
        <v>55592.53</v>
      </c>
      <c r="G56" s="150">
        <f t="shared" si="20"/>
        <v>50000</v>
      </c>
      <c r="H56" s="150">
        <f t="shared" si="20"/>
        <v>0</v>
      </c>
      <c r="I56" s="150">
        <f t="shared" si="20"/>
        <v>50000</v>
      </c>
      <c r="J56" s="150">
        <f t="shared" si="20"/>
        <v>30000</v>
      </c>
      <c r="K56" s="150">
        <f t="shared" si="20"/>
        <v>67960</v>
      </c>
      <c r="L56" s="150">
        <f t="shared" si="20"/>
        <v>4700</v>
      </c>
      <c r="M56" s="150">
        <f t="shared" si="20"/>
        <v>25711.55</v>
      </c>
      <c r="N56" s="150">
        <f t="shared" si="20"/>
        <v>90000</v>
      </c>
      <c r="O56" s="150">
        <f t="shared" si="20"/>
        <v>118700</v>
      </c>
      <c r="P56" s="151">
        <f t="shared" si="20"/>
        <v>20000</v>
      </c>
      <c r="Q56" s="152"/>
      <c r="R56" s="149">
        <f t="shared" ref="R56:AC56" si="21">R29+R36+R41+R48+R54</f>
        <v>58000</v>
      </c>
      <c r="S56" s="150">
        <f t="shared" si="21"/>
        <v>124000</v>
      </c>
      <c r="T56" s="150">
        <f t="shared" si="21"/>
        <v>112000</v>
      </c>
      <c r="U56" s="150">
        <f t="shared" si="21"/>
        <v>10000</v>
      </c>
      <c r="V56" s="150">
        <f t="shared" si="21"/>
        <v>137000</v>
      </c>
      <c r="W56" s="150">
        <f t="shared" si="21"/>
        <v>42800</v>
      </c>
      <c r="X56" s="150">
        <f t="shared" si="21"/>
        <v>400000</v>
      </c>
      <c r="Y56" s="150">
        <f t="shared" si="21"/>
        <v>0</v>
      </c>
      <c r="Z56" s="150">
        <f t="shared" si="21"/>
        <v>40000</v>
      </c>
      <c r="AA56" s="150">
        <f t="shared" si="21"/>
        <v>110000</v>
      </c>
      <c r="AB56" s="150">
        <f t="shared" si="21"/>
        <v>110000</v>
      </c>
      <c r="AC56" s="151">
        <f t="shared" si="21"/>
        <v>110000</v>
      </c>
      <c r="AD56" s="152"/>
      <c r="AE56" s="149">
        <f t="shared" ref="AE56:AU56" si="22">AE29+AE36+AE41+AE48+AE54</f>
        <v>2438</v>
      </c>
      <c r="AF56" s="150">
        <f t="shared" si="22"/>
        <v>0</v>
      </c>
      <c r="AG56" s="150">
        <f t="shared" si="22"/>
        <v>0</v>
      </c>
      <c r="AH56" s="150">
        <f t="shared" si="22"/>
        <v>500000</v>
      </c>
      <c r="AI56" s="150">
        <f t="shared" si="22"/>
        <v>112062</v>
      </c>
      <c r="AJ56" s="150">
        <f t="shared" si="22"/>
        <v>530000</v>
      </c>
      <c r="AK56" s="150">
        <f t="shared" si="22"/>
        <v>0</v>
      </c>
      <c r="AL56" s="150">
        <f t="shared" si="22"/>
        <v>0</v>
      </c>
      <c r="AM56" s="150">
        <f t="shared" si="22"/>
        <v>199975</v>
      </c>
      <c r="AN56" s="150">
        <f t="shared" si="22"/>
        <v>502271.32547195035</v>
      </c>
      <c r="AO56" s="150">
        <f t="shared" si="22"/>
        <v>0</v>
      </c>
      <c r="AP56" s="150">
        <f t="shared" si="22"/>
        <v>3340</v>
      </c>
      <c r="AQ56" s="152"/>
      <c r="AR56" s="149">
        <f t="shared" si="22"/>
        <v>0</v>
      </c>
      <c r="AS56" s="149">
        <f t="shared" si="22"/>
        <v>16664.783543532929</v>
      </c>
      <c r="AT56" s="149">
        <f t="shared" si="22"/>
        <v>206650</v>
      </c>
      <c r="AU56" s="149">
        <f t="shared" si="22"/>
        <v>47150</v>
      </c>
      <c r="AV56" s="150"/>
      <c r="AW56" s="150"/>
      <c r="AX56" s="150"/>
      <c r="AY56" s="150"/>
      <c r="AZ56" s="150"/>
      <c r="BA56" s="150"/>
      <c r="BB56" s="150"/>
      <c r="BC56" s="151"/>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6"/>
      <c r="BD57" s="117"/>
    </row>
    <row r="58" spans="1:56" ht="15.75" thickBot="1" x14ac:dyDescent="0.3">
      <c r="A58" s="103">
        <v>2</v>
      </c>
      <c r="B58" s="153">
        <v>2</v>
      </c>
      <c r="C58" s="154" t="s">
        <v>83</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60"/>
      <c r="BD58" s="95"/>
    </row>
    <row r="59" spans="1:56" ht="15.75" thickBot="1" x14ac:dyDescent="0.3">
      <c r="A59" s="103"/>
      <c r="B59" s="154" t="s">
        <v>84</v>
      </c>
      <c r="C59" s="154" t="s">
        <v>85</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60"/>
      <c r="BD59" s="95"/>
    </row>
    <row r="60" spans="1:56" x14ac:dyDescent="0.25">
      <c r="A60" s="103" t="s">
        <v>86</v>
      </c>
      <c r="B60" s="161" t="s">
        <v>86</v>
      </c>
      <c r="C60" s="162" t="s">
        <v>87</v>
      </c>
      <c r="D60" s="163">
        <f t="shared" ref="D60:P63" si="23">-SUMIF($B$109:$B$267,$B60,D$109:D$267)</f>
        <v>0</v>
      </c>
      <c r="E60" s="164">
        <f t="shared" si="23"/>
        <v>0</v>
      </c>
      <c r="F60" s="165">
        <f t="shared" si="23"/>
        <v>0</v>
      </c>
      <c r="G60" s="165">
        <f t="shared" si="23"/>
        <v>0</v>
      </c>
      <c r="H60" s="165">
        <f t="shared" si="23"/>
        <v>0</v>
      </c>
      <c r="I60" s="165">
        <f t="shared" si="23"/>
        <v>0</v>
      </c>
      <c r="J60" s="165">
        <f t="shared" si="23"/>
        <v>0</v>
      </c>
      <c r="K60" s="165">
        <f t="shared" si="23"/>
        <v>0</v>
      </c>
      <c r="L60" s="165">
        <f t="shared" si="23"/>
        <v>0</v>
      </c>
      <c r="M60" s="165">
        <f t="shared" si="23"/>
        <v>0</v>
      </c>
      <c r="N60" s="165">
        <f t="shared" si="23"/>
        <v>0</v>
      </c>
      <c r="O60" s="165">
        <f t="shared" si="23"/>
        <v>0</v>
      </c>
      <c r="P60" s="166">
        <f t="shared" si="23"/>
        <v>0</v>
      </c>
      <c r="Q60" s="167"/>
      <c r="R60" s="168">
        <f t="shared" ref="R60:AC63" si="24">-SUMIF($B$109:$B$267,$B60,R$109:R$267)</f>
        <v>0</v>
      </c>
      <c r="S60" s="169">
        <f t="shared" si="24"/>
        <v>0</v>
      </c>
      <c r="T60" s="169">
        <f t="shared" si="24"/>
        <v>0</v>
      </c>
      <c r="U60" s="169">
        <f t="shared" si="24"/>
        <v>0</v>
      </c>
      <c r="V60" s="169">
        <f t="shared" si="24"/>
        <v>0</v>
      </c>
      <c r="W60" s="169">
        <f t="shared" si="24"/>
        <v>0</v>
      </c>
      <c r="X60" s="169">
        <f t="shared" si="24"/>
        <v>0</v>
      </c>
      <c r="Y60" s="169">
        <f t="shared" si="24"/>
        <v>0</v>
      </c>
      <c r="Z60" s="169">
        <f t="shared" si="24"/>
        <v>0</v>
      </c>
      <c r="AA60" s="169">
        <f t="shared" si="24"/>
        <v>0</v>
      </c>
      <c r="AB60" s="169">
        <f t="shared" si="24"/>
        <v>0</v>
      </c>
      <c r="AC60" s="170">
        <f t="shared" si="24"/>
        <v>0</v>
      </c>
      <c r="AD60" s="167"/>
      <c r="AE60" s="164">
        <f t="shared" ref="AE60:AU66" si="25">-SUMIF($B$109:$B$267,$B60,AE$109:AE$267)</f>
        <v>0</v>
      </c>
      <c r="AF60" s="165">
        <f t="shared" si="25"/>
        <v>0</v>
      </c>
      <c r="AG60" s="165">
        <f t="shared" si="25"/>
        <v>0</v>
      </c>
      <c r="AH60" s="165">
        <f t="shared" si="25"/>
        <v>0</v>
      </c>
      <c r="AI60" s="165">
        <f t="shared" si="25"/>
        <v>-25000</v>
      </c>
      <c r="AJ60" s="165">
        <f t="shared" si="25"/>
        <v>-25000</v>
      </c>
      <c r="AK60" s="165">
        <f t="shared" si="25"/>
        <v>-25000</v>
      </c>
      <c r="AL60" s="165">
        <f t="shared" si="25"/>
        <v>-25000</v>
      </c>
      <c r="AM60" s="165">
        <f t="shared" si="25"/>
        <v>0</v>
      </c>
      <c r="AN60" s="165">
        <f t="shared" si="25"/>
        <v>0</v>
      </c>
      <c r="AO60" s="165">
        <f t="shared" si="25"/>
        <v>0</v>
      </c>
      <c r="AP60" s="165">
        <f t="shared" si="25"/>
        <v>0</v>
      </c>
      <c r="AQ60" s="167"/>
      <c r="AR60" s="168">
        <f t="shared" si="25"/>
        <v>0</v>
      </c>
      <c r="AS60" s="169">
        <f t="shared" si="25"/>
        <v>0</v>
      </c>
      <c r="AT60" s="169">
        <f t="shared" si="25"/>
        <v>0</v>
      </c>
      <c r="AU60" s="169">
        <f t="shared" si="25"/>
        <v>0</v>
      </c>
      <c r="AV60" s="169"/>
      <c r="AW60" s="169"/>
      <c r="AX60" s="169"/>
      <c r="AY60" s="169"/>
      <c r="AZ60" s="169"/>
      <c r="BA60" s="169"/>
      <c r="BB60" s="169"/>
      <c r="BC60" s="170"/>
      <c r="BD60" s="167"/>
    </row>
    <row r="61" spans="1:56" x14ac:dyDescent="0.25">
      <c r="A61" s="103" t="s">
        <v>88</v>
      </c>
      <c r="B61" s="171" t="s">
        <v>88</v>
      </c>
      <c r="C61" s="172" t="s">
        <v>89</v>
      </c>
      <c r="D61" s="53">
        <f t="shared" si="23"/>
        <v>0</v>
      </c>
      <c r="E61" s="173">
        <f t="shared" si="23"/>
        <v>-2592.17</v>
      </c>
      <c r="F61" s="174">
        <f t="shared" si="23"/>
        <v>-34664.42</v>
      </c>
      <c r="G61" s="174">
        <f t="shared" si="23"/>
        <v>-27385.17</v>
      </c>
      <c r="H61" s="174">
        <f t="shared" si="23"/>
        <v>0</v>
      </c>
      <c r="I61" s="174">
        <f t="shared" si="23"/>
        <v>-18062.82</v>
      </c>
      <c r="J61" s="174">
        <f t="shared" si="23"/>
        <v>-13402</v>
      </c>
      <c r="K61" s="174">
        <f t="shared" si="23"/>
        <v>-43606.82</v>
      </c>
      <c r="L61" s="174">
        <f t="shared" si="23"/>
        <v>0</v>
      </c>
      <c r="M61" s="174">
        <f t="shared" si="23"/>
        <v>-1205</v>
      </c>
      <c r="N61" s="174">
        <f t="shared" si="23"/>
        <v>-9243</v>
      </c>
      <c r="O61" s="174">
        <f t="shared" si="23"/>
        <v>-55580</v>
      </c>
      <c r="P61" s="175">
        <f t="shared" si="23"/>
        <v>-27478</v>
      </c>
      <c r="Q61" s="57"/>
      <c r="R61" s="58">
        <f t="shared" si="24"/>
        <v>-10829</v>
      </c>
      <c r="S61" s="59">
        <f t="shared" si="24"/>
        <v>-84514</v>
      </c>
      <c r="T61" s="59">
        <f t="shared" si="24"/>
        <v>-88738</v>
      </c>
      <c r="U61" s="59">
        <f t="shared" si="24"/>
        <v>-3039</v>
      </c>
      <c r="V61" s="59">
        <f t="shared" si="24"/>
        <v>-82922</v>
      </c>
      <c r="W61" s="59">
        <f t="shared" si="24"/>
        <v>-490</v>
      </c>
      <c r="X61" s="59">
        <f t="shared" si="24"/>
        <v>-54941</v>
      </c>
      <c r="Y61" s="59">
        <f t="shared" si="24"/>
        <v>-66363</v>
      </c>
      <c r="Z61" s="59">
        <f t="shared" si="24"/>
        <v>-6965</v>
      </c>
      <c r="AA61" s="59">
        <f t="shared" si="24"/>
        <v>-6871</v>
      </c>
      <c r="AB61" s="59">
        <f t="shared" si="24"/>
        <v>-32934</v>
      </c>
      <c r="AC61" s="60">
        <f t="shared" si="24"/>
        <v>-2722.5</v>
      </c>
      <c r="AD61" s="57"/>
      <c r="AE61" s="173">
        <f t="shared" si="25"/>
        <v>-10015</v>
      </c>
      <c r="AF61" s="174">
        <f t="shared" si="25"/>
        <v>-6167</v>
      </c>
      <c r="AG61" s="174">
        <f t="shared" si="25"/>
        <v>-1472</v>
      </c>
      <c r="AH61" s="174">
        <f t="shared" si="25"/>
        <v>-114643.92</v>
      </c>
      <c r="AI61" s="174">
        <f t="shared" si="25"/>
        <v>-20222.96</v>
      </c>
      <c r="AJ61" s="174">
        <f t="shared" si="25"/>
        <v>-129906.9</v>
      </c>
      <c r="AK61" s="174">
        <f t="shared" si="25"/>
        <v>-16614.23</v>
      </c>
      <c r="AL61" s="174">
        <f t="shared" si="25"/>
        <v>-5639</v>
      </c>
      <c r="AM61" s="174">
        <f t="shared" si="25"/>
        <v>-3371.6459408866663</v>
      </c>
      <c r="AN61" s="174">
        <f t="shared" si="25"/>
        <v>-109.52638700947224</v>
      </c>
      <c r="AO61" s="174">
        <f t="shared" si="25"/>
        <v>0</v>
      </c>
      <c r="AP61" s="174">
        <f t="shared" si="25"/>
        <v>0</v>
      </c>
      <c r="AQ61" s="57"/>
      <c r="AR61" s="58">
        <f t="shared" si="25"/>
        <v>0</v>
      </c>
      <c r="AS61" s="59">
        <f t="shared" si="25"/>
        <v>0</v>
      </c>
      <c r="AT61" s="59">
        <f t="shared" si="25"/>
        <v>0</v>
      </c>
      <c r="AU61" s="59">
        <f t="shared" si="25"/>
        <v>0</v>
      </c>
      <c r="AV61" s="59"/>
      <c r="AW61" s="59"/>
      <c r="AX61" s="59"/>
      <c r="AY61" s="59"/>
      <c r="AZ61" s="59"/>
      <c r="BA61" s="59"/>
      <c r="BB61" s="59"/>
      <c r="BC61" s="60"/>
      <c r="BD61" s="57"/>
    </row>
    <row r="62" spans="1:56" x14ac:dyDescent="0.25">
      <c r="A62" s="8" t="s">
        <v>90</v>
      </c>
      <c r="B62" s="176" t="s">
        <v>90</v>
      </c>
      <c r="C62" s="177" t="s">
        <v>91</v>
      </c>
      <c r="D62" s="105">
        <f t="shared" si="23"/>
        <v>0</v>
      </c>
      <c r="E62" s="178">
        <f t="shared" si="23"/>
        <v>-1390</v>
      </c>
      <c r="F62" s="179">
        <f t="shared" si="23"/>
        <v>-202.8</v>
      </c>
      <c r="G62" s="179">
        <f t="shared" si="23"/>
        <v>-15000</v>
      </c>
      <c r="H62" s="179">
        <f t="shared" si="23"/>
        <v>0</v>
      </c>
      <c r="I62" s="179">
        <f t="shared" si="23"/>
        <v>-10000</v>
      </c>
      <c r="J62" s="179">
        <f t="shared" si="23"/>
        <v>-10000</v>
      </c>
      <c r="K62" s="179">
        <f t="shared" si="23"/>
        <v>0</v>
      </c>
      <c r="L62" s="179">
        <f t="shared" si="23"/>
        <v>0</v>
      </c>
      <c r="M62" s="179">
        <f t="shared" si="23"/>
        <v>0</v>
      </c>
      <c r="N62" s="179">
        <f t="shared" si="23"/>
        <v>0</v>
      </c>
      <c r="O62" s="179">
        <f t="shared" si="23"/>
        <v>-792</v>
      </c>
      <c r="P62" s="180">
        <f t="shared" si="23"/>
        <v>-349.5</v>
      </c>
      <c r="Q62" s="109"/>
      <c r="R62" s="110">
        <f t="shared" si="24"/>
        <v>-5000</v>
      </c>
      <c r="S62" s="111">
        <f t="shared" si="24"/>
        <v>-44</v>
      </c>
      <c r="T62" s="111">
        <f t="shared" si="24"/>
        <v>0</v>
      </c>
      <c r="U62" s="111">
        <f t="shared" si="24"/>
        <v>-43</v>
      </c>
      <c r="V62" s="111">
        <f t="shared" si="24"/>
        <v>0</v>
      </c>
      <c r="W62" s="111">
        <f t="shared" si="24"/>
        <v>0</v>
      </c>
      <c r="X62" s="111">
        <f t="shared" si="24"/>
        <v>-6100</v>
      </c>
      <c r="Y62" s="111">
        <f t="shared" si="24"/>
        <v>-46377</v>
      </c>
      <c r="Z62" s="111">
        <f t="shared" si="24"/>
        <v>-4300</v>
      </c>
      <c r="AA62" s="111">
        <f t="shared" si="24"/>
        <v>0</v>
      </c>
      <c r="AB62" s="111">
        <f t="shared" si="24"/>
        <v>0</v>
      </c>
      <c r="AC62" s="112">
        <f t="shared" si="24"/>
        <v>-19014</v>
      </c>
      <c r="AD62" s="109"/>
      <c r="AE62" s="178">
        <f t="shared" si="25"/>
        <v>0</v>
      </c>
      <c r="AF62" s="179">
        <f t="shared" si="25"/>
        <v>0</v>
      </c>
      <c r="AG62" s="179">
        <f t="shared" si="25"/>
        <v>0</v>
      </c>
      <c r="AH62" s="179">
        <f t="shared" si="25"/>
        <v>-6462.0499999999993</v>
      </c>
      <c r="AI62" s="179">
        <f t="shared" si="25"/>
        <v>-3222.8799999999997</v>
      </c>
      <c r="AJ62" s="179">
        <f t="shared" si="25"/>
        <v>-4674.38</v>
      </c>
      <c r="AK62" s="179">
        <f t="shared" si="25"/>
        <v>-8192.3700000000008</v>
      </c>
      <c r="AL62" s="179">
        <f t="shared" si="25"/>
        <v>0</v>
      </c>
      <c r="AM62" s="179">
        <f t="shared" si="25"/>
        <v>-2285.9944521497919</v>
      </c>
      <c r="AN62" s="179">
        <f t="shared" si="25"/>
        <v>-15504.150623479254</v>
      </c>
      <c r="AO62" s="179">
        <f t="shared" si="25"/>
        <v>-7012.8646939969831</v>
      </c>
      <c r="AP62" s="179">
        <f t="shared" si="25"/>
        <v>-436.89601600969013</v>
      </c>
      <c r="AQ62" s="109"/>
      <c r="AR62" s="110">
        <f t="shared" si="25"/>
        <v>0</v>
      </c>
      <c r="AS62" s="111">
        <f t="shared" si="25"/>
        <v>-4028.4724091520861</v>
      </c>
      <c r="AT62" s="111">
        <f t="shared" si="25"/>
        <v>0</v>
      </c>
      <c r="AU62" s="111">
        <f t="shared" si="25"/>
        <v>0</v>
      </c>
      <c r="AV62" s="111"/>
      <c r="AW62" s="111"/>
      <c r="AX62" s="111"/>
      <c r="AY62" s="111"/>
      <c r="AZ62" s="111"/>
      <c r="BA62" s="111"/>
      <c r="BB62" s="111"/>
      <c r="BC62" s="112"/>
      <c r="BD62" s="109"/>
    </row>
    <row r="63" spans="1:56" ht="15.75" thickBot="1" x14ac:dyDescent="0.3">
      <c r="A63" s="8" t="s">
        <v>92</v>
      </c>
      <c r="B63" s="176" t="s">
        <v>92</v>
      </c>
      <c r="C63" s="181" t="s">
        <v>93</v>
      </c>
      <c r="D63" s="105">
        <f t="shared" si="23"/>
        <v>0</v>
      </c>
      <c r="E63" s="178">
        <f t="shared" si="23"/>
        <v>0</v>
      </c>
      <c r="F63" s="179">
        <f t="shared" si="23"/>
        <v>0</v>
      </c>
      <c r="G63" s="179">
        <f t="shared" si="23"/>
        <v>-240</v>
      </c>
      <c r="H63" s="179">
        <f t="shared" si="23"/>
        <v>0</v>
      </c>
      <c r="I63" s="179">
        <f t="shared" si="23"/>
        <v>0</v>
      </c>
      <c r="J63" s="179">
        <f t="shared" si="23"/>
        <v>0</v>
      </c>
      <c r="K63" s="179">
        <f t="shared" si="23"/>
        <v>0</v>
      </c>
      <c r="L63" s="179">
        <f t="shared" si="23"/>
        <v>0</v>
      </c>
      <c r="M63" s="179">
        <f t="shared" si="23"/>
        <v>0</v>
      </c>
      <c r="N63" s="179">
        <f t="shared" si="23"/>
        <v>-1279</v>
      </c>
      <c r="O63" s="179">
        <f t="shared" si="23"/>
        <v>-4151</v>
      </c>
      <c r="P63" s="180">
        <f t="shared" si="23"/>
        <v>0</v>
      </c>
      <c r="Q63" s="109"/>
      <c r="R63" s="110">
        <f t="shared" si="24"/>
        <v>0</v>
      </c>
      <c r="S63" s="111">
        <f t="shared" si="24"/>
        <v>-1914</v>
      </c>
      <c r="T63" s="111">
        <f t="shared" si="24"/>
        <v>-765</v>
      </c>
      <c r="U63" s="111">
        <f t="shared" si="24"/>
        <v>0</v>
      </c>
      <c r="V63" s="111">
        <f t="shared" si="24"/>
        <v>0</v>
      </c>
      <c r="W63" s="111">
        <f t="shared" si="24"/>
        <v>-185</v>
      </c>
      <c r="X63" s="111">
        <f t="shared" si="24"/>
        <v>-13127</v>
      </c>
      <c r="Y63" s="111">
        <f t="shared" si="24"/>
        <v>-1619</v>
      </c>
      <c r="Z63" s="111">
        <f t="shared" si="24"/>
        <v>0</v>
      </c>
      <c r="AA63" s="111">
        <f t="shared" si="24"/>
        <v>0</v>
      </c>
      <c r="AB63" s="111">
        <f t="shared" si="24"/>
        <v>0</v>
      </c>
      <c r="AC63" s="112">
        <f t="shared" si="24"/>
        <v>0</v>
      </c>
      <c r="AD63" s="109"/>
      <c r="AE63" s="178">
        <f t="shared" si="25"/>
        <v>-1506</v>
      </c>
      <c r="AF63" s="179">
        <f t="shared" si="25"/>
        <v>-428</v>
      </c>
      <c r="AG63" s="179">
        <f t="shared" si="25"/>
        <v>0</v>
      </c>
      <c r="AH63" s="179">
        <f t="shared" si="25"/>
        <v>-35229.07</v>
      </c>
      <c r="AI63" s="179">
        <f t="shared" si="25"/>
        <v>-10854.28</v>
      </c>
      <c r="AJ63" s="179">
        <f t="shared" si="25"/>
        <v>-5522.24</v>
      </c>
      <c r="AK63" s="179">
        <f t="shared" si="25"/>
        <v>-2246.7200000000003</v>
      </c>
      <c r="AL63" s="179">
        <f t="shared" si="25"/>
        <v>-1107</v>
      </c>
      <c r="AM63" s="179">
        <f t="shared" si="25"/>
        <v>-2673.6615554329837</v>
      </c>
      <c r="AN63" s="179">
        <f t="shared" si="25"/>
        <v>0</v>
      </c>
      <c r="AO63" s="179">
        <f t="shared" si="25"/>
        <v>-5668.6200000000008</v>
      </c>
      <c r="AP63" s="179">
        <f t="shared" si="25"/>
        <v>-3693.2200000000003</v>
      </c>
      <c r="AQ63" s="109"/>
      <c r="AR63" s="110">
        <f t="shared" si="25"/>
        <v>-1678.9059620596208</v>
      </c>
      <c r="AS63" s="111">
        <f t="shared" si="25"/>
        <v>0</v>
      </c>
      <c r="AT63" s="111">
        <f t="shared" si="25"/>
        <v>-261</v>
      </c>
      <c r="AU63" s="111">
        <f t="shared" si="25"/>
        <v>-608.39160839160797</v>
      </c>
      <c r="AV63" s="111"/>
      <c r="AW63" s="111"/>
      <c r="AX63" s="111"/>
      <c r="AY63" s="111"/>
      <c r="AZ63" s="111"/>
      <c r="BA63" s="111"/>
      <c r="BB63" s="111"/>
      <c r="BC63" s="112"/>
      <c r="BD63" s="182"/>
    </row>
    <row r="64" spans="1:56" x14ac:dyDescent="0.25">
      <c r="A64" s="8" t="s">
        <v>94</v>
      </c>
      <c r="B64" s="176" t="s">
        <v>94</v>
      </c>
      <c r="C64" s="181" t="s">
        <v>95</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f t="shared" si="25"/>
        <v>-500</v>
      </c>
      <c r="AK64" s="179">
        <f t="shared" si="25"/>
        <v>-31500</v>
      </c>
      <c r="AL64" s="179">
        <f t="shared" si="25"/>
        <v>0</v>
      </c>
      <c r="AM64" s="179">
        <f t="shared" si="25"/>
        <v>0</v>
      </c>
      <c r="AN64" s="179">
        <f t="shared" si="25"/>
        <v>-30990</v>
      </c>
      <c r="AO64" s="179">
        <f t="shared" si="25"/>
        <v>0</v>
      </c>
      <c r="AP64" s="179">
        <f t="shared" si="25"/>
        <v>0</v>
      </c>
      <c r="AQ64" s="109"/>
      <c r="AR64" s="110">
        <f t="shared" si="25"/>
        <v>0</v>
      </c>
      <c r="AS64" s="111">
        <f t="shared" si="25"/>
        <v>0</v>
      </c>
      <c r="AT64" s="111">
        <f t="shared" si="25"/>
        <v>0</v>
      </c>
      <c r="AU64" s="111">
        <f t="shared" si="25"/>
        <v>0</v>
      </c>
      <c r="AV64" s="111"/>
      <c r="AW64" s="111"/>
      <c r="AX64" s="111"/>
      <c r="AY64" s="111"/>
      <c r="AZ64" s="111"/>
      <c r="BA64" s="111"/>
      <c r="BB64" s="111"/>
      <c r="BC64" s="112"/>
      <c r="BD64" s="183"/>
    </row>
    <row r="65" spans="1:56" ht="15.75" thickBot="1" x14ac:dyDescent="0.3">
      <c r="A65" s="8" t="s">
        <v>96</v>
      </c>
      <c r="B65" s="184" t="s">
        <v>96</v>
      </c>
      <c r="C65" s="185" t="s">
        <v>97</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f t="shared" si="25"/>
        <v>0</v>
      </c>
      <c r="AK65" s="188">
        <f t="shared" si="25"/>
        <v>0</v>
      </c>
      <c r="AL65" s="188">
        <f t="shared" si="25"/>
        <v>0</v>
      </c>
      <c r="AM65" s="188">
        <f t="shared" si="25"/>
        <v>-11784.23352</v>
      </c>
      <c r="AN65" s="188">
        <f t="shared" si="25"/>
        <v>0</v>
      </c>
      <c r="AO65" s="188">
        <f t="shared" si="25"/>
        <v>0</v>
      </c>
      <c r="AP65" s="188">
        <f t="shared" si="25"/>
        <v>0</v>
      </c>
      <c r="AQ65" s="182"/>
      <c r="AR65" s="190">
        <f t="shared" si="25"/>
        <v>0</v>
      </c>
      <c r="AS65" s="191">
        <f t="shared" si="25"/>
        <v>0</v>
      </c>
      <c r="AT65" s="191">
        <f t="shared" si="25"/>
        <v>0</v>
      </c>
      <c r="AU65" s="191">
        <f t="shared" si="25"/>
        <v>0</v>
      </c>
      <c r="AV65" s="191"/>
      <c r="AW65" s="191"/>
      <c r="AX65" s="191"/>
      <c r="AY65" s="191"/>
      <c r="AZ65" s="191"/>
      <c r="BA65" s="191"/>
      <c r="BB65" s="191"/>
      <c r="BC65" s="192"/>
      <c r="BD65" s="182"/>
    </row>
    <row r="66" spans="1:56" ht="15.75" thickBot="1" x14ac:dyDescent="0.3">
      <c r="A66" s="8"/>
      <c r="B66" s="193"/>
      <c r="C66" s="194"/>
      <c r="D66" s="195">
        <f t="shared" ref="D66:P66" si="26">-SUMIF($B$109:$B$267,$B66,D$109:D$267)</f>
        <v>0</v>
      </c>
      <c r="E66" s="196">
        <f t="shared" si="26"/>
        <v>0</v>
      </c>
      <c r="F66" s="197">
        <f t="shared" si="26"/>
        <v>0</v>
      </c>
      <c r="G66" s="197">
        <f t="shared" si="26"/>
        <v>0</v>
      </c>
      <c r="H66" s="197">
        <f t="shared" si="26"/>
        <v>0</v>
      </c>
      <c r="I66" s="197">
        <f t="shared" si="26"/>
        <v>0</v>
      </c>
      <c r="J66" s="197">
        <f t="shared" si="26"/>
        <v>0</v>
      </c>
      <c r="K66" s="197">
        <f t="shared" si="26"/>
        <v>0</v>
      </c>
      <c r="L66" s="197">
        <f t="shared" si="26"/>
        <v>0</v>
      </c>
      <c r="M66" s="197">
        <f t="shared" si="26"/>
        <v>0</v>
      </c>
      <c r="N66" s="197">
        <f t="shared" si="26"/>
        <v>0</v>
      </c>
      <c r="O66" s="197">
        <f t="shared" si="26"/>
        <v>0</v>
      </c>
      <c r="P66" s="198">
        <f t="shared" si="26"/>
        <v>0</v>
      </c>
      <c r="Q66" s="199"/>
      <c r="R66" s="200">
        <f t="shared" ref="R66:AC66" si="27">-SUMIF($B$109:$B$267,$B66,R$109:R$267)</f>
        <v>0</v>
      </c>
      <c r="S66" s="201">
        <f t="shared" si="27"/>
        <v>0</v>
      </c>
      <c r="T66" s="201">
        <f t="shared" si="27"/>
        <v>0</v>
      </c>
      <c r="U66" s="201">
        <f t="shared" si="27"/>
        <v>0</v>
      </c>
      <c r="V66" s="201">
        <f t="shared" si="27"/>
        <v>0</v>
      </c>
      <c r="W66" s="201">
        <f t="shared" si="27"/>
        <v>0</v>
      </c>
      <c r="X66" s="201">
        <f t="shared" si="27"/>
        <v>0</v>
      </c>
      <c r="Y66" s="201">
        <f t="shared" si="27"/>
        <v>0</v>
      </c>
      <c r="Z66" s="201">
        <f t="shared" si="27"/>
        <v>0</v>
      </c>
      <c r="AA66" s="201">
        <f t="shared" si="27"/>
        <v>0</v>
      </c>
      <c r="AB66" s="201">
        <f t="shared" si="27"/>
        <v>0</v>
      </c>
      <c r="AC66" s="202">
        <f t="shared" si="27"/>
        <v>0</v>
      </c>
      <c r="AD66" s="199"/>
      <c r="AE66" s="196">
        <f>-SUMIF($B$109:$B$267,$B66,AE$109:AE$267)</f>
        <v>0</v>
      </c>
      <c r="AF66" s="197">
        <f>-SUMIF($B$109:$B$267,$B66,AF$109:AF$267)</f>
        <v>0</v>
      </c>
      <c r="AG66" s="197">
        <f>-SUMIF($B$109:$B$267,$B66,AG$109:AG$267)</f>
        <v>0</v>
      </c>
      <c r="AH66" s="197">
        <f>-SUMIF($B$109:$B$267,$B66,AH$109:AH$267)</f>
        <v>0</v>
      </c>
      <c r="AI66" s="197">
        <f>-SUMIF($B$109:$B$267,$B66,AI$109:AI$267)</f>
        <v>0</v>
      </c>
      <c r="AJ66" s="197">
        <f t="shared" si="25"/>
        <v>0</v>
      </c>
      <c r="AK66" s="203">
        <f t="shared" si="25"/>
        <v>0</v>
      </c>
      <c r="AL66" s="203">
        <f t="shared" si="25"/>
        <v>0</v>
      </c>
      <c r="AM66" s="203">
        <f t="shared" si="25"/>
        <v>0</v>
      </c>
      <c r="AN66" s="203">
        <f t="shared" si="25"/>
        <v>0</v>
      </c>
      <c r="AO66" s="203">
        <f t="shared" si="25"/>
        <v>0</v>
      </c>
      <c r="AP66" s="203">
        <f t="shared" si="25"/>
        <v>0</v>
      </c>
      <c r="AQ66" s="199"/>
      <c r="AR66" s="200">
        <f t="shared" si="25"/>
        <v>0</v>
      </c>
      <c r="AS66" s="201">
        <f t="shared" si="25"/>
        <v>0</v>
      </c>
      <c r="AT66" s="201">
        <f t="shared" si="25"/>
        <v>0</v>
      </c>
      <c r="AU66" s="201">
        <f t="shared" si="25"/>
        <v>0</v>
      </c>
      <c r="AV66" s="201"/>
      <c r="AW66" s="201"/>
      <c r="AX66" s="201"/>
      <c r="AY66" s="201"/>
      <c r="AZ66" s="201"/>
      <c r="BA66" s="201"/>
      <c r="BB66" s="201"/>
      <c r="BC66" s="202"/>
      <c r="BD66" s="199"/>
    </row>
    <row r="67" spans="1:56" ht="15.75" thickBot="1" x14ac:dyDescent="0.3">
      <c r="A67" s="103" t="s">
        <v>84</v>
      </c>
      <c r="B67" s="193"/>
      <c r="C67" s="204" t="s">
        <v>50</v>
      </c>
      <c r="D67" s="205">
        <f t="shared" ref="D67:P67" si="28">SUM(D60:D66)</f>
        <v>0</v>
      </c>
      <c r="E67" s="206">
        <f t="shared" si="28"/>
        <v>-3982.17</v>
      </c>
      <c r="F67" s="207">
        <f t="shared" si="28"/>
        <v>-34867.22</v>
      </c>
      <c r="G67" s="207">
        <f t="shared" si="28"/>
        <v>-42625.17</v>
      </c>
      <c r="H67" s="207">
        <f t="shared" si="28"/>
        <v>0</v>
      </c>
      <c r="I67" s="207">
        <f t="shared" si="28"/>
        <v>-28062.82</v>
      </c>
      <c r="J67" s="207">
        <f t="shared" si="28"/>
        <v>-23402</v>
      </c>
      <c r="K67" s="207">
        <f t="shared" si="28"/>
        <v>-43606.82</v>
      </c>
      <c r="L67" s="207">
        <f t="shared" si="28"/>
        <v>0</v>
      </c>
      <c r="M67" s="207">
        <f t="shared" si="28"/>
        <v>-1205</v>
      </c>
      <c r="N67" s="207">
        <f t="shared" si="28"/>
        <v>-10522</v>
      </c>
      <c r="O67" s="207">
        <f t="shared" si="28"/>
        <v>-60523</v>
      </c>
      <c r="P67" s="208">
        <f t="shared" si="28"/>
        <v>-27827.5</v>
      </c>
      <c r="Q67" s="209"/>
      <c r="R67" s="210">
        <f t="shared" ref="R67:AC67" si="29">SUM(R60:R66)</f>
        <v>-15829</v>
      </c>
      <c r="S67" s="211">
        <f t="shared" si="29"/>
        <v>-86472</v>
      </c>
      <c r="T67" s="211">
        <f t="shared" si="29"/>
        <v>-89503</v>
      </c>
      <c r="U67" s="211">
        <f t="shared" si="29"/>
        <v>-3082</v>
      </c>
      <c r="V67" s="211">
        <f t="shared" si="29"/>
        <v>-82922</v>
      </c>
      <c r="W67" s="211">
        <f t="shared" si="29"/>
        <v>-675</v>
      </c>
      <c r="X67" s="211">
        <f t="shared" si="29"/>
        <v>-74168</v>
      </c>
      <c r="Y67" s="211">
        <f t="shared" si="29"/>
        <v>-114359</v>
      </c>
      <c r="Z67" s="211">
        <f t="shared" si="29"/>
        <v>-11265</v>
      </c>
      <c r="AA67" s="211">
        <f t="shared" si="29"/>
        <v>-6871</v>
      </c>
      <c r="AB67" s="211">
        <f t="shared" si="29"/>
        <v>-32934</v>
      </c>
      <c r="AC67" s="212">
        <f t="shared" si="29"/>
        <v>-21736.5</v>
      </c>
      <c r="AD67" s="209"/>
      <c r="AE67" s="206">
        <f t="shared" ref="AE67:AP67" si="30">SUM(AE60:AE66)</f>
        <v>-11521</v>
      </c>
      <c r="AF67" s="207">
        <f t="shared" si="30"/>
        <v>-6595</v>
      </c>
      <c r="AG67" s="207">
        <f t="shared" si="30"/>
        <v>-1472</v>
      </c>
      <c r="AH67" s="207">
        <f t="shared" si="30"/>
        <v>-156335.04000000001</v>
      </c>
      <c r="AI67" s="207">
        <f t="shared" si="30"/>
        <v>-59300.119999999995</v>
      </c>
      <c r="AJ67" s="207">
        <f t="shared" si="30"/>
        <v>-165603.51999999999</v>
      </c>
      <c r="AK67" s="207">
        <f t="shared" si="30"/>
        <v>-83553.320000000007</v>
      </c>
      <c r="AL67" s="207">
        <f t="shared" si="30"/>
        <v>-31746</v>
      </c>
      <c r="AM67" s="207">
        <f t="shared" si="30"/>
        <v>-20115.535468469439</v>
      </c>
      <c r="AN67" s="207">
        <f t="shared" si="30"/>
        <v>-46603.677010488726</v>
      </c>
      <c r="AO67" s="207">
        <f t="shared" si="30"/>
        <v>-12681.484693996983</v>
      </c>
      <c r="AP67" s="207">
        <f t="shared" si="30"/>
        <v>-4130.1160160096906</v>
      </c>
      <c r="AQ67" s="209"/>
      <c r="AR67" s="210">
        <f t="shared" ref="AR67:AU67" si="31">SUM(AR60:AR66)</f>
        <v>-1678.9059620596208</v>
      </c>
      <c r="AS67" s="211">
        <f t="shared" si="31"/>
        <v>-4028.4724091520861</v>
      </c>
      <c r="AT67" s="211">
        <f t="shared" si="31"/>
        <v>-261</v>
      </c>
      <c r="AU67" s="211">
        <f t="shared" si="31"/>
        <v>-608.39160839160797</v>
      </c>
      <c r="AV67" s="211"/>
      <c r="AW67" s="211"/>
      <c r="AX67" s="211"/>
      <c r="AY67" s="211"/>
      <c r="AZ67" s="211"/>
      <c r="BA67" s="211"/>
      <c r="BB67" s="211"/>
      <c r="BC67" s="212"/>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6"/>
      <c r="BD68" s="117"/>
    </row>
    <row r="69" spans="1:56" s="214" customFormat="1" ht="15.75" thickBot="1" x14ac:dyDescent="0.3">
      <c r="A69" s="213"/>
      <c r="B69" s="154" t="s">
        <v>98</v>
      </c>
      <c r="C69" s="154" t="s">
        <v>99</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60"/>
      <c r="BD69" s="95"/>
    </row>
    <row r="70" spans="1:56" x14ac:dyDescent="0.25">
      <c r="A70" s="8" t="s">
        <v>100</v>
      </c>
      <c r="B70" s="161" t="s">
        <v>100</v>
      </c>
      <c r="C70" s="162" t="s">
        <v>66</v>
      </c>
      <c r="D70" s="163">
        <f t="shared" ref="D70:P72" si="32">-SUMIF($B$109:$B$267,$B70,D$109:D$267)</f>
        <v>0</v>
      </c>
      <c r="E70" s="164">
        <f t="shared" si="32"/>
        <v>0</v>
      </c>
      <c r="F70" s="165">
        <f t="shared" si="32"/>
        <v>0</v>
      </c>
      <c r="G70" s="165">
        <f t="shared" si="32"/>
        <v>0</v>
      </c>
      <c r="H70" s="165">
        <f t="shared" si="32"/>
        <v>0</v>
      </c>
      <c r="I70" s="165">
        <f t="shared" si="32"/>
        <v>0</v>
      </c>
      <c r="J70" s="165">
        <f t="shared" si="32"/>
        <v>0</v>
      </c>
      <c r="K70" s="165">
        <f t="shared" si="32"/>
        <v>0</v>
      </c>
      <c r="L70" s="165">
        <f t="shared" si="32"/>
        <v>0</v>
      </c>
      <c r="M70" s="165">
        <f t="shared" si="32"/>
        <v>0</v>
      </c>
      <c r="N70" s="165">
        <f t="shared" si="32"/>
        <v>0</v>
      </c>
      <c r="O70" s="165">
        <f t="shared" si="32"/>
        <v>0</v>
      </c>
      <c r="P70" s="166">
        <f t="shared" si="32"/>
        <v>0</v>
      </c>
      <c r="Q70" s="167"/>
      <c r="R70" s="168">
        <f t="shared" ref="R70:AC72" si="33">-SUMIF($B$109:$B$267,$B70,R$109:R$267)</f>
        <v>0</v>
      </c>
      <c r="S70" s="169">
        <f t="shared" si="33"/>
        <v>0</v>
      </c>
      <c r="T70" s="169">
        <f t="shared" si="33"/>
        <v>0</v>
      </c>
      <c r="U70" s="169">
        <f t="shared" si="33"/>
        <v>0</v>
      </c>
      <c r="V70" s="169">
        <f t="shared" si="33"/>
        <v>0</v>
      </c>
      <c r="W70" s="169">
        <f t="shared" si="33"/>
        <v>0</v>
      </c>
      <c r="X70" s="169">
        <f t="shared" si="33"/>
        <v>0</v>
      </c>
      <c r="Y70" s="169">
        <f t="shared" si="33"/>
        <v>0</v>
      </c>
      <c r="Z70" s="169">
        <f t="shared" si="33"/>
        <v>0</v>
      </c>
      <c r="AA70" s="169">
        <f t="shared" si="33"/>
        <v>0</v>
      </c>
      <c r="AB70" s="169">
        <f t="shared" si="33"/>
        <v>0</v>
      </c>
      <c r="AC70" s="170">
        <f t="shared" si="33"/>
        <v>0</v>
      </c>
      <c r="AD70" s="167"/>
      <c r="AE70" s="164">
        <f t="shared" ref="AE70:AG72" si="34">-SUMIF($B$109:$B$267,$B70,AE$109:AE$267)</f>
        <v>0</v>
      </c>
      <c r="AF70" s="165">
        <f t="shared" si="34"/>
        <v>0</v>
      </c>
      <c r="AG70" s="165">
        <f t="shared" si="34"/>
        <v>0</v>
      </c>
      <c r="AH70" s="165">
        <v>-112000</v>
      </c>
      <c r="AI70" s="165">
        <f t="shared" ref="AI70:AU70" si="35">-SUMIF($B$109:$B$267,$B70,AI$109:AI$267)</f>
        <v>0</v>
      </c>
      <c r="AJ70" s="165">
        <f t="shared" si="35"/>
        <v>0</v>
      </c>
      <c r="AK70" s="165">
        <f t="shared" si="35"/>
        <v>0</v>
      </c>
      <c r="AL70" s="165">
        <f t="shared" si="35"/>
        <v>0</v>
      </c>
      <c r="AM70" s="165">
        <f t="shared" si="35"/>
        <v>0</v>
      </c>
      <c r="AN70" s="165">
        <f t="shared" si="35"/>
        <v>0</v>
      </c>
      <c r="AO70" s="165">
        <f t="shared" si="35"/>
        <v>0</v>
      </c>
      <c r="AP70" s="165">
        <f t="shared" si="35"/>
        <v>0</v>
      </c>
      <c r="AQ70" s="167"/>
      <c r="AR70" s="168">
        <f t="shared" si="35"/>
        <v>0</v>
      </c>
      <c r="AS70" s="169">
        <f t="shared" si="35"/>
        <v>0</v>
      </c>
      <c r="AT70" s="169">
        <f t="shared" si="35"/>
        <v>0</v>
      </c>
      <c r="AU70" s="169">
        <f t="shared" si="35"/>
        <v>0</v>
      </c>
      <c r="AV70" s="169"/>
      <c r="AW70" s="169"/>
      <c r="AX70" s="169"/>
      <c r="AY70" s="169"/>
      <c r="AZ70" s="169"/>
      <c r="BA70" s="169"/>
      <c r="BB70" s="169"/>
      <c r="BC70" s="170"/>
      <c r="BD70" s="167"/>
    </row>
    <row r="71" spans="1:56" x14ac:dyDescent="0.25">
      <c r="A71" s="8" t="s">
        <v>101</v>
      </c>
      <c r="B71" s="171" t="s">
        <v>101</v>
      </c>
      <c r="C71" s="172" t="s">
        <v>102</v>
      </c>
      <c r="D71" s="53">
        <f t="shared" si="32"/>
        <v>0</v>
      </c>
      <c r="E71" s="173">
        <f t="shared" si="32"/>
        <v>0</v>
      </c>
      <c r="F71" s="174">
        <f t="shared" si="32"/>
        <v>0</v>
      </c>
      <c r="G71" s="174">
        <f t="shared" si="32"/>
        <v>0</v>
      </c>
      <c r="H71" s="174">
        <f t="shared" si="32"/>
        <v>0</v>
      </c>
      <c r="I71" s="174">
        <f t="shared" si="32"/>
        <v>0</v>
      </c>
      <c r="J71" s="174">
        <f t="shared" si="32"/>
        <v>0</v>
      </c>
      <c r="K71" s="174">
        <f t="shared" si="32"/>
        <v>0</v>
      </c>
      <c r="L71" s="174">
        <f t="shared" si="32"/>
        <v>0</v>
      </c>
      <c r="M71" s="174">
        <f t="shared" si="32"/>
        <v>0</v>
      </c>
      <c r="N71" s="174">
        <f t="shared" si="32"/>
        <v>0</v>
      </c>
      <c r="O71" s="174">
        <f t="shared" si="32"/>
        <v>0</v>
      </c>
      <c r="P71" s="175">
        <f t="shared" si="32"/>
        <v>0</v>
      </c>
      <c r="Q71" s="57"/>
      <c r="R71" s="58">
        <f t="shared" si="33"/>
        <v>0</v>
      </c>
      <c r="S71" s="59">
        <f t="shared" si="33"/>
        <v>0</v>
      </c>
      <c r="T71" s="59">
        <f t="shared" si="33"/>
        <v>0</v>
      </c>
      <c r="U71" s="59">
        <f t="shared" si="33"/>
        <v>0</v>
      </c>
      <c r="V71" s="59">
        <f t="shared" si="33"/>
        <v>0</v>
      </c>
      <c r="W71" s="59">
        <f t="shared" si="33"/>
        <v>0</v>
      </c>
      <c r="X71" s="59">
        <f t="shared" si="33"/>
        <v>0</v>
      </c>
      <c r="Y71" s="59">
        <f t="shared" si="33"/>
        <v>0</v>
      </c>
      <c r="Z71" s="59">
        <f t="shared" si="33"/>
        <v>0</v>
      </c>
      <c r="AA71" s="59">
        <f t="shared" si="33"/>
        <v>0</v>
      </c>
      <c r="AB71" s="59">
        <f t="shared" si="33"/>
        <v>0</v>
      </c>
      <c r="AC71" s="60">
        <f t="shared" si="33"/>
        <v>0</v>
      </c>
      <c r="AD71" s="57"/>
      <c r="AE71" s="173">
        <f t="shared" si="34"/>
        <v>0</v>
      </c>
      <c r="AF71" s="174">
        <f t="shared" si="34"/>
        <v>0</v>
      </c>
      <c r="AG71" s="174">
        <f t="shared" si="34"/>
        <v>0</v>
      </c>
      <c r="AH71" s="174">
        <v>-3070</v>
      </c>
      <c r="AI71" s="174">
        <f>-SUMIF($B$109:$B$267,$B71,AI$109:AI$267)</f>
        <v>0</v>
      </c>
      <c r="AJ71" s="174">
        <v>-6565.86</v>
      </c>
      <c r="AK71" s="174"/>
      <c r="AL71" s="174"/>
      <c r="AM71" s="174"/>
      <c r="AN71" s="174"/>
      <c r="AO71" s="174"/>
      <c r="AP71" s="174"/>
      <c r="AQ71" s="57"/>
      <c r="AR71" s="58"/>
      <c r="AS71" s="59"/>
      <c r="AT71" s="59"/>
      <c r="AU71" s="59"/>
      <c r="AV71" s="59"/>
      <c r="AW71" s="59"/>
      <c r="AX71" s="59"/>
      <c r="AY71" s="59"/>
      <c r="AZ71" s="59"/>
      <c r="BA71" s="59"/>
      <c r="BB71" s="59"/>
      <c r="BC71" s="60"/>
      <c r="BD71" s="57"/>
    </row>
    <row r="72" spans="1:56" ht="15.75" thickBot="1" x14ac:dyDescent="0.3">
      <c r="A72" s="8" t="s">
        <v>103</v>
      </c>
      <c r="B72" s="184" t="s">
        <v>103</v>
      </c>
      <c r="C72" s="215"/>
      <c r="D72" s="186">
        <f t="shared" si="32"/>
        <v>0</v>
      </c>
      <c r="E72" s="187">
        <f t="shared" si="32"/>
        <v>0</v>
      </c>
      <c r="F72" s="188">
        <f t="shared" si="32"/>
        <v>0</v>
      </c>
      <c r="G72" s="188">
        <f t="shared" si="32"/>
        <v>0</v>
      </c>
      <c r="H72" s="188">
        <f t="shared" si="32"/>
        <v>0</v>
      </c>
      <c r="I72" s="188">
        <f t="shared" si="32"/>
        <v>0</v>
      </c>
      <c r="J72" s="188">
        <f t="shared" si="32"/>
        <v>0</v>
      </c>
      <c r="K72" s="188">
        <f t="shared" si="32"/>
        <v>0</v>
      </c>
      <c r="L72" s="188">
        <f t="shared" si="32"/>
        <v>0</v>
      </c>
      <c r="M72" s="188">
        <f t="shared" si="32"/>
        <v>0</v>
      </c>
      <c r="N72" s="188">
        <f t="shared" si="32"/>
        <v>0</v>
      </c>
      <c r="O72" s="188">
        <f t="shared" si="32"/>
        <v>0</v>
      </c>
      <c r="P72" s="189">
        <f t="shared" si="32"/>
        <v>0</v>
      </c>
      <c r="Q72" s="182"/>
      <c r="R72" s="190">
        <f t="shared" si="33"/>
        <v>0</v>
      </c>
      <c r="S72" s="191">
        <f t="shared" si="33"/>
        <v>0</v>
      </c>
      <c r="T72" s="191">
        <f t="shared" si="33"/>
        <v>0</v>
      </c>
      <c r="U72" s="191">
        <f t="shared" si="33"/>
        <v>0</v>
      </c>
      <c r="V72" s="191">
        <f t="shared" si="33"/>
        <v>0</v>
      </c>
      <c r="W72" s="191">
        <f t="shared" si="33"/>
        <v>0</v>
      </c>
      <c r="X72" s="191">
        <f t="shared" si="33"/>
        <v>0</v>
      </c>
      <c r="Y72" s="191">
        <f t="shared" si="33"/>
        <v>0</v>
      </c>
      <c r="Z72" s="191">
        <f t="shared" si="33"/>
        <v>0</v>
      </c>
      <c r="AA72" s="191">
        <f t="shared" si="33"/>
        <v>0</v>
      </c>
      <c r="AB72" s="191">
        <f t="shared" si="33"/>
        <v>0</v>
      </c>
      <c r="AC72" s="192">
        <f t="shared" si="33"/>
        <v>0</v>
      </c>
      <c r="AD72" s="182"/>
      <c r="AE72" s="187">
        <f t="shared" si="34"/>
        <v>0</v>
      </c>
      <c r="AF72" s="188">
        <f t="shared" si="34"/>
        <v>0</v>
      </c>
      <c r="AG72" s="188">
        <f t="shared" si="34"/>
        <v>0</v>
      </c>
      <c r="AH72" s="188">
        <f>-SUMIF($B$109:$B$267,$B72,AH$109:AH$267)</f>
        <v>0</v>
      </c>
      <c r="AI72" s="188">
        <f>-SUMIF($B$109:$B$267,$B72,AI$109:AI$267)</f>
        <v>0</v>
      </c>
      <c r="AJ72" s="188">
        <f t="shared" ref="AJ72:AU72" si="36">-SUMIF($B$109:$B$267,$B72,AJ$109:AJ$267)</f>
        <v>0</v>
      </c>
      <c r="AK72" s="188">
        <f t="shared" si="36"/>
        <v>0</v>
      </c>
      <c r="AL72" s="188">
        <f t="shared" si="36"/>
        <v>0</v>
      </c>
      <c r="AM72" s="188">
        <f t="shared" si="36"/>
        <v>0</v>
      </c>
      <c r="AN72" s="188">
        <f t="shared" si="36"/>
        <v>0</v>
      </c>
      <c r="AO72" s="188">
        <f t="shared" si="36"/>
        <v>0</v>
      </c>
      <c r="AP72" s="188">
        <f t="shared" si="36"/>
        <v>0</v>
      </c>
      <c r="AQ72" s="182"/>
      <c r="AR72" s="190">
        <f t="shared" si="36"/>
        <v>0</v>
      </c>
      <c r="AS72" s="191">
        <f t="shared" si="36"/>
        <v>0</v>
      </c>
      <c r="AT72" s="191">
        <f t="shared" si="36"/>
        <v>0</v>
      </c>
      <c r="AU72" s="191">
        <f t="shared" si="36"/>
        <v>0</v>
      </c>
      <c r="AV72" s="191"/>
      <c r="AW72" s="191"/>
      <c r="AX72" s="191"/>
      <c r="AY72" s="191"/>
      <c r="AZ72" s="191"/>
      <c r="BA72" s="191"/>
      <c r="BB72" s="191"/>
      <c r="BC72" s="192"/>
      <c r="BD72" s="182"/>
    </row>
    <row r="73" spans="1:56" ht="15.75" thickBot="1" x14ac:dyDescent="0.3">
      <c r="A73" s="213" t="s">
        <v>98</v>
      </c>
      <c r="B73" s="193"/>
      <c r="C73" s="204" t="s">
        <v>50</v>
      </c>
      <c r="D73" s="205">
        <f t="shared" ref="D73:AU73" si="37">SUM(D70:D72)</f>
        <v>0</v>
      </c>
      <c r="E73" s="206">
        <f t="shared" si="37"/>
        <v>0</v>
      </c>
      <c r="F73" s="207">
        <f t="shared" si="37"/>
        <v>0</v>
      </c>
      <c r="G73" s="207">
        <f t="shared" si="37"/>
        <v>0</v>
      </c>
      <c r="H73" s="207">
        <f t="shared" si="37"/>
        <v>0</v>
      </c>
      <c r="I73" s="207">
        <f t="shared" si="37"/>
        <v>0</v>
      </c>
      <c r="J73" s="207">
        <f t="shared" si="37"/>
        <v>0</v>
      </c>
      <c r="K73" s="207">
        <f t="shared" si="37"/>
        <v>0</v>
      </c>
      <c r="L73" s="207">
        <f t="shared" si="37"/>
        <v>0</v>
      </c>
      <c r="M73" s="207">
        <f t="shared" si="37"/>
        <v>0</v>
      </c>
      <c r="N73" s="207">
        <f t="shared" si="37"/>
        <v>0</v>
      </c>
      <c r="O73" s="207">
        <f t="shared" si="37"/>
        <v>0</v>
      </c>
      <c r="P73" s="208">
        <f t="shared" si="37"/>
        <v>0</v>
      </c>
      <c r="Q73" s="209"/>
      <c r="R73" s="210">
        <f t="shared" si="37"/>
        <v>0</v>
      </c>
      <c r="S73" s="211">
        <f t="shared" si="37"/>
        <v>0</v>
      </c>
      <c r="T73" s="211">
        <f t="shared" si="37"/>
        <v>0</v>
      </c>
      <c r="U73" s="211">
        <f t="shared" si="37"/>
        <v>0</v>
      </c>
      <c r="V73" s="211">
        <f t="shared" si="37"/>
        <v>0</v>
      </c>
      <c r="W73" s="211">
        <f t="shared" si="37"/>
        <v>0</v>
      </c>
      <c r="X73" s="211">
        <f t="shared" si="37"/>
        <v>0</v>
      </c>
      <c r="Y73" s="211">
        <f t="shared" si="37"/>
        <v>0</v>
      </c>
      <c r="Z73" s="211">
        <f t="shared" si="37"/>
        <v>0</v>
      </c>
      <c r="AA73" s="211">
        <f t="shared" si="37"/>
        <v>0</v>
      </c>
      <c r="AB73" s="211">
        <f t="shared" si="37"/>
        <v>0</v>
      </c>
      <c r="AC73" s="212">
        <f t="shared" si="37"/>
        <v>0</v>
      </c>
      <c r="AD73" s="209"/>
      <c r="AE73" s="206">
        <f t="shared" si="37"/>
        <v>0</v>
      </c>
      <c r="AF73" s="207">
        <f t="shared" si="37"/>
        <v>0</v>
      </c>
      <c r="AG73" s="207">
        <f t="shared" si="37"/>
        <v>0</v>
      </c>
      <c r="AH73" s="207">
        <f t="shared" si="37"/>
        <v>-115070</v>
      </c>
      <c r="AI73" s="207">
        <f t="shared" si="37"/>
        <v>0</v>
      </c>
      <c r="AJ73" s="207">
        <f t="shared" si="37"/>
        <v>-6565.86</v>
      </c>
      <c r="AK73" s="207">
        <f t="shared" si="37"/>
        <v>0</v>
      </c>
      <c r="AL73" s="207">
        <f t="shared" si="37"/>
        <v>0</v>
      </c>
      <c r="AM73" s="207">
        <f t="shared" si="37"/>
        <v>0</v>
      </c>
      <c r="AN73" s="207">
        <f t="shared" si="37"/>
        <v>0</v>
      </c>
      <c r="AO73" s="207">
        <f t="shared" si="37"/>
        <v>0</v>
      </c>
      <c r="AP73" s="207">
        <f t="shared" si="37"/>
        <v>0</v>
      </c>
      <c r="AQ73" s="209"/>
      <c r="AR73" s="210">
        <f t="shared" si="37"/>
        <v>0</v>
      </c>
      <c r="AS73" s="211">
        <f t="shared" si="37"/>
        <v>0</v>
      </c>
      <c r="AT73" s="211">
        <f t="shared" si="37"/>
        <v>0</v>
      </c>
      <c r="AU73" s="211">
        <f t="shared" si="37"/>
        <v>0</v>
      </c>
      <c r="AV73" s="211"/>
      <c r="AW73" s="211"/>
      <c r="AX73" s="211"/>
      <c r="AY73" s="211"/>
      <c r="AZ73" s="211"/>
      <c r="BA73" s="211"/>
      <c r="BB73" s="211"/>
      <c r="BC73" s="212"/>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5"/>
      <c r="AV74" s="115"/>
      <c r="AW74" s="115"/>
      <c r="AX74" s="115"/>
      <c r="AY74" s="115"/>
      <c r="AZ74" s="115"/>
      <c r="BA74" s="115"/>
      <c r="BB74" s="115"/>
      <c r="BC74" s="116"/>
      <c r="BD74" s="117"/>
    </row>
    <row r="75" spans="1:56" ht="15.75" thickBot="1" x14ac:dyDescent="0.3">
      <c r="A75" s="8"/>
      <c r="B75" s="154" t="s">
        <v>104</v>
      </c>
      <c r="C75" s="154" t="s">
        <v>105</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9"/>
      <c r="AV75" s="159"/>
      <c r="AW75" s="159"/>
      <c r="AX75" s="159"/>
      <c r="AY75" s="159"/>
      <c r="AZ75" s="159"/>
      <c r="BA75" s="159"/>
      <c r="BB75" s="159"/>
      <c r="BC75" s="160"/>
      <c r="BD75" s="95"/>
    </row>
    <row r="76" spans="1:56" x14ac:dyDescent="0.25">
      <c r="A76" s="8" t="s">
        <v>106</v>
      </c>
      <c r="B76" s="161" t="s">
        <v>106</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9">
        <v>0</v>
      </c>
      <c r="AU76" s="169">
        <v>0</v>
      </c>
      <c r="AV76" s="169"/>
      <c r="AW76" s="169"/>
      <c r="AX76" s="169"/>
      <c r="AY76" s="169"/>
      <c r="AZ76" s="169"/>
      <c r="BA76" s="169"/>
      <c r="BB76" s="169"/>
      <c r="BC76" s="170"/>
      <c r="BD76" s="167"/>
    </row>
    <row r="77" spans="1:56" x14ac:dyDescent="0.25">
      <c r="A77" s="8" t="s">
        <v>107</v>
      </c>
      <c r="B77" s="171" t="s">
        <v>107</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9">
        <v>0</v>
      </c>
      <c r="AU77" s="59">
        <v>0</v>
      </c>
      <c r="AV77" s="59"/>
      <c r="AW77" s="59"/>
      <c r="AX77" s="59"/>
      <c r="AY77" s="59"/>
      <c r="AZ77" s="59"/>
      <c r="BA77" s="59"/>
      <c r="BB77" s="59"/>
      <c r="BC77" s="60"/>
      <c r="BD77" s="57"/>
    </row>
    <row r="78" spans="1:56" x14ac:dyDescent="0.25">
      <c r="A78" s="8" t="s">
        <v>108</v>
      </c>
      <c r="B78" s="171" t="s">
        <v>108</v>
      </c>
      <c r="C78" s="172" t="s">
        <v>109</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9">
        <v>0</v>
      </c>
      <c r="AU78" s="59">
        <v>0</v>
      </c>
      <c r="AV78" s="59"/>
      <c r="AW78" s="59"/>
      <c r="AX78" s="59"/>
      <c r="AY78" s="59"/>
      <c r="AZ78" s="59"/>
      <c r="BA78" s="59"/>
      <c r="BB78" s="59"/>
      <c r="BC78" s="60"/>
      <c r="BD78" s="57"/>
    </row>
    <row r="79" spans="1:56" x14ac:dyDescent="0.25">
      <c r="A79" s="8" t="s">
        <v>110</v>
      </c>
      <c r="B79" s="171" t="s">
        <v>110</v>
      </c>
      <c r="C79" s="172" t="s">
        <v>111</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9">
        <v>0</v>
      </c>
      <c r="AU79" s="59">
        <v>0</v>
      </c>
      <c r="AV79" s="59"/>
      <c r="AW79" s="59"/>
      <c r="AX79" s="59"/>
      <c r="AY79" s="59"/>
      <c r="AZ79" s="59"/>
      <c r="BA79" s="59"/>
      <c r="BB79" s="59"/>
      <c r="BC79" s="60"/>
      <c r="BD79" s="57"/>
    </row>
    <row r="80" spans="1:56" ht="15.75" thickBot="1" x14ac:dyDescent="0.3">
      <c r="A80" s="8" t="s">
        <v>112</v>
      </c>
      <c r="B80" s="184" t="s">
        <v>112</v>
      </c>
      <c r="C80" s="215" t="s">
        <v>113</v>
      </c>
      <c r="D80" s="186">
        <v>0</v>
      </c>
      <c r="E80" s="187">
        <v>0</v>
      </c>
      <c r="F80" s="188">
        <v>0</v>
      </c>
      <c r="G80" s="188">
        <v>0</v>
      </c>
      <c r="H80" s="188">
        <v>0</v>
      </c>
      <c r="I80" s="188">
        <v>0</v>
      </c>
      <c r="J80" s="188">
        <v>0</v>
      </c>
      <c r="K80" s="188">
        <v>0</v>
      </c>
      <c r="L80" s="188">
        <v>0</v>
      </c>
      <c r="M80" s="188">
        <v>0</v>
      </c>
      <c r="N80" s="188">
        <v>0</v>
      </c>
      <c r="O80" s="188">
        <v>0</v>
      </c>
      <c r="P80" s="189">
        <v>0</v>
      </c>
      <c r="Q80" s="182"/>
      <c r="R80" s="190">
        <v>0</v>
      </c>
      <c r="S80" s="191">
        <v>0</v>
      </c>
      <c r="T80" s="191">
        <v>0</v>
      </c>
      <c r="U80" s="191">
        <v>0</v>
      </c>
      <c r="V80" s="191">
        <v>0</v>
      </c>
      <c r="W80" s="191">
        <v>0</v>
      </c>
      <c r="X80" s="191">
        <v>0</v>
      </c>
      <c r="Y80" s="191">
        <v>0</v>
      </c>
      <c r="Z80" s="191">
        <v>0</v>
      </c>
      <c r="AA80" s="191">
        <v>0</v>
      </c>
      <c r="AB80" s="191">
        <v>0</v>
      </c>
      <c r="AC80" s="192">
        <v>0</v>
      </c>
      <c r="AD80" s="182"/>
      <c r="AE80" s="187">
        <v>0</v>
      </c>
      <c r="AF80" s="188">
        <v>0</v>
      </c>
      <c r="AG80" s="188">
        <v>0</v>
      </c>
      <c r="AH80" s="188">
        <v>0</v>
      </c>
      <c r="AI80" s="188">
        <v>0</v>
      </c>
      <c r="AJ80" s="188">
        <v>0</v>
      </c>
      <c r="AK80" s="188">
        <v>0</v>
      </c>
      <c r="AL80" s="188">
        <v>0</v>
      </c>
      <c r="AM80" s="188">
        <v>0</v>
      </c>
      <c r="AN80" s="188">
        <v>0</v>
      </c>
      <c r="AO80" s="188">
        <v>0</v>
      </c>
      <c r="AP80" s="188">
        <v>0</v>
      </c>
      <c r="AQ80" s="182"/>
      <c r="AR80" s="190">
        <v>0</v>
      </c>
      <c r="AS80" s="191">
        <v>0</v>
      </c>
      <c r="AT80" s="191">
        <v>-17472</v>
      </c>
      <c r="AU80" s="191"/>
      <c r="AV80" s="191"/>
      <c r="AW80" s="191"/>
      <c r="AX80" s="191"/>
      <c r="AY80" s="191"/>
      <c r="AZ80" s="191"/>
      <c r="BA80" s="191"/>
      <c r="BB80" s="191"/>
      <c r="BC80" s="192"/>
      <c r="BD80" s="182"/>
    </row>
    <row r="81" spans="1:56" ht="15.75" thickBot="1" x14ac:dyDescent="0.3">
      <c r="A81" s="8" t="s">
        <v>104</v>
      </c>
      <c r="B81" s="193"/>
      <c r="C81" s="204" t="s">
        <v>114</v>
      </c>
      <c r="D81" s="205">
        <f t="shared" ref="D81:AU81" si="38">SUM(D76:D80)</f>
        <v>0</v>
      </c>
      <c r="E81" s="206">
        <f t="shared" si="38"/>
        <v>0</v>
      </c>
      <c r="F81" s="207">
        <f t="shared" si="38"/>
        <v>0</v>
      </c>
      <c r="G81" s="207">
        <f t="shared" si="38"/>
        <v>0</v>
      </c>
      <c r="H81" s="207">
        <f t="shared" si="38"/>
        <v>0</v>
      </c>
      <c r="I81" s="207">
        <f t="shared" si="38"/>
        <v>0</v>
      </c>
      <c r="J81" s="207">
        <f t="shared" si="38"/>
        <v>0</v>
      </c>
      <c r="K81" s="207">
        <f t="shared" si="38"/>
        <v>0</v>
      </c>
      <c r="L81" s="207">
        <f t="shared" si="38"/>
        <v>0</v>
      </c>
      <c r="M81" s="207">
        <f t="shared" si="38"/>
        <v>0</v>
      </c>
      <c r="N81" s="207">
        <f t="shared" si="38"/>
        <v>-711.5</v>
      </c>
      <c r="O81" s="207">
        <f t="shared" si="38"/>
        <v>0</v>
      </c>
      <c r="P81" s="208">
        <f t="shared" si="38"/>
        <v>0</v>
      </c>
      <c r="Q81" s="209"/>
      <c r="R81" s="210">
        <f t="shared" si="38"/>
        <v>0</v>
      </c>
      <c r="S81" s="211">
        <f t="shared" si="38"/>
        <v>0</v>
      </c>
      <c r="T81" s="211">
        <f t="shared" si="38"/>
        <v>0</v>
      </c>
      <c r="U81" s="211">
        <f t="shared" si="38"/>
        <v>0</v>
      </c>
      <c r="V81" s="211">
        <f t="shared" si="38"/>
        <v>0</v>
      </c>
      <c r="W81" s="211">
        <f t="shared" si="38"/>
        <v>0</v>
      </c>
      <c r="X81" s="211">
        <f t="shared" si="38"/>
        <v>-34950</v>
      </c>
      <c r="Y81" s="211">
        <f t="shared" si="38"/>
        <v>0</v>
      </c>
      <c r="Z81" s="211">
        <f t="shared" si="38"/>
        <v>0</v>
      </c>
      <c r="AA81" s="211">
        <f t="shared" si="38"/>
        <v>0</v>
      </c>
      <c r="AB81" s="211">
        <f t="shared" si="38"/>
        <v>0</v>
      </c>
      <c r="AC81" s="212">
        <f t="shared" si="38"/>
        <v>0</v>
      </c>
      <c r="AD81" s="209"/>
      <c r="AE81" s="206">
        <f t="shared" si="38"/>
        <v>0</v>
      </c>
      <c r="AF81" s="207">
        <f t="shared" si="38"/>
        <v>0</v>
      </c>
      <c r="AG81" s="207">
        <f t="shared" si="38"/>
        <v>0</v>
      </c>
      <c r="AH81" s="207">
        <f t="shared" si="38"/>
        <v>0</v>
      </c>
      <c r="AI81" s="207">
        <f t="shared" si="38"/>
        <v>0</v>
      </c>
      <c r="AJ81" s="207">
        <f t="shared" si="38"/>
        <v>0</v>
      </c>
      <c r="AK81" s="207">
        <f t="shared" si="38"/>
        <v>0</v>
      </c>
      <c r="AL81" s="207">
        <f t="shared" si="38"/>
        <v>0</v>
      </c>
      <c r="AM81" s="207">
        <f t="shared" si="38"/>
        <v>0</v>
      </c>
      <c r="AN81" s="207">
        <f t="shared" si="38"/>
        <v>0</v>
      </c>
      <c r="AO81" s="207">
        <f t="shared" si="38"/>
        <v>0</v>
      </c>
      <c r="AP81" s="207">
        <f t="shared" si="38"/>
        <v>0</v>
      </c>
      <c r="AQ81" s="209"/>
      <c r="AR81" s="210">
        <f t="shared" si="38"/>
        <v>0</v>
      </c>
      <c r="AS81" s="211">
        <f t="shared" si="38"/>
        <v>0</v>
      </c>
      <c r="AT81" s="211">
        <f t="shared" si="38"/>
        <v>-17472</v>
      </c>
      <c r="AU81" s="211">
        <f t="shared" si="38"/>
        <v>0</v>
      </c>
      <c r="AV81" s="211"/>
      <c r="AW81" s="211"/>
      <c r="AX81" s="211"/>
      <c r="AY81" s="211"/>
      <c r="AZ81" s="211"/>
      <c r="BA81" s="211"/>
      <c r="BB81" s="211"/>
      <c r="BC81" s="212"/>
      <c r="BD81" s="209"/>
    </row>
    <row r="82" spans="1:56" ht="6.75" customHeight="1" thickBot="1" x14ac:dyDescent="0.3">
      <c r="A82" s="8"/>
      <c r="B82" s="8"/>
      <c r="C82" s="8"/>
      <c r="D82" s="113"/>
      <c r="E82" s="114"/>
      <c r="F82" s="115"/>
      <c r="G82" s="115"/>
      <c r="H82" s="115"/>
      <c r="I82" s="115"/>
      <c r="J82" s="115"/>
      <c r="K82" s="115"/>
      <c r="L82" s="115"/>
      <c r="M82" s="115"/>
      <c r="N82" s="115"/>
      <c r="O82" s="115"/>
      <c r="P82" s="116"/>
      <c r="Q82" s="117"/>
      <c r="R82" s="114"/>
      <c r="S82" s="115"/>
      <c r="T82" s="115"/>
      <c r="U82" s="115"/>
      <c r="V82" s="115"/>
      <c r="W82" s="115"/>
      <c r="X82" s="115"/>
      <c r="Y82" s="115"/>
      <c r="Z82" s="115"/>
      <c r="AA82" s="115"/>
      <c r="AB82" s="115"/>
      <c r="AC82" s="116"/>
      <c r="AD82" s="117"/>
      <c r="AE82" s="114"/>
      <c r="AF82" s="115"/>
      <c r="AG82" s="115"/>
      <c r="AH82" s="115"/>
      <c r="AI82" s="115"/>
      <c r="AJ82" s="115"/>
      <c r="AK82" s="115"/>
      <c r="AL82" s="115"/>
      <c r="AM82" s="115"/>
      <c r="AN82" s="115"/>
      <c r="AO82" s="115"/>
      <c r="AP82" s="115"/>
      <c r="AQ82" s="117"/>
      <c r="AR82" s="114"/>
      <c r="AS82" s="115"/>
      <c r="AT82" s="115"/>
      <c r="AU82" s="115"/>
      <c r="AV82" s="115"/>
      <c r="AW82" s="115"/>
      <c r="AX82" s="115"/>
      <c r="AY82" s="115"/>
      <c r="AZ82" s="115"/>
      <c r="BA82" s="115"/>
      <c r="BB82" s="115"/>
      <c r="BC82" s="116"/>
      <c r="BD82" s="117"/>
    </row>
    <row r="83" spans="1:56" s="214" customFormat="1" ht="15.75" thickBot="1" x14ac:dyDescent="0.3">
      <c r="A83" s="213"/>
      <c r="B83" s="154" t="s">
        <v>115</v>
      </c>
      <c r="C83" s="154" t="s">
        <v>116</v>
      </c>
      <c r="D83" s="91"/>
      <c r="E83" s="155"/>
      <c r="F83" s="156"/>
      <c r="G83" s="156"/>
      <c r="H83" s="156"/>
      <c r="I83" s="156"/>
      <c r="J83" s="156"/>
      <c r="K83" s="156"/>
      <c r="L83" s="156"/>
      <c r="M83" s="156"/>
      <c r="N83" s="156"/>
      <c r="O83" s="156"/>
      <c r="P83" s="157"/>
      <c r="Q83" s="95"/>
      <c r="R83" s="158"/>
      <c r="S83" s="159"/>
      <c r="T83" s="159"/>
      <c r="U83" s="159"/>
      <c r="V83" s="159"/>
      <c r="W83" s="159"/>
      <c r="X83" s="159"/>
      <c r="Y83" s="159"/>
      <c r="Z83" s="159"/>
      <c r="AA83" s="159"/>
      <c r="AB83" s="159"/>
      <c r="AC83" s="160"/>
      <c r="AD83" s="95"/>
      <c r="AE83" s="155"/>
      <c r="AF83" s="156"/>
      <c r="AG83" s="156"/>
      <c r="AH83" s="156"/>
      <c r="AI83" s="156"/>
      <c r="AJ83" s="156"/>
      <c r="AK83" s="156"/>
      <c r="AL83" s="156"/>
      <c r="AM83" s="156"/>
      <c r="AN83" s="156"/>
      <c r="AO83" s="156"/>
      <c r="AP83" s="156"/>
      <c r="AQ83" s="95"/>
      <c r="AR83" s="158"/>
      <c r="AS83" s="159"/>
      <c r="AT83" s="159"/>
      <c r="AU83" s="159"/>
      <c r="AV83" s="159"/>
      <c r="AW83" s="159"/>
      <c r="AX83" s="159"/>
      <c r="AY83" s="159"/>
      <c r="AZ83" s="159"/>
      <c r="BA83" s="159"/>
      <c r="BB83" s="159"/>
      <c r="BC83" s="160"/>
      <c r="BD83" s="95"/>
    </row>
    <row r="84" spans="1:56" x14ac:dyDescent="0.25">
      <c r="A84" s="8" t="s">
        <v>117</v>
      </c>
      <c r="B84" s="161" t="s">
        <v>117</v>
      </c>
      <c r="C84" s="162" t="s">
        <v>118</v>
      </c>
      <c r="D84" s="163">
        <f t="shared" ref="D84:P88" si="39">-SUMIF($B$109:$B$267,$B84,D$109:D$267)</f>
        <v>0</v>
      </c>
      <c r="E84" s="164">
        <f t="shared" si="39"/>
        <v>-398.46</v>
      </c>
      <c r="F84" s="165">
        <f t="shared" si="39"/>
        <v>-435.64</v>
      </c>
      <c r="G84" s="165">
        <f t="shared" si="39"/>
        <v>0</v>
      </c>
      <c r="H84" s="165">
        <f t="shared" si="39"/>
        <v>-11.99</v>
      </c>
      <c r="I84" s="165">
        <f t="shared" si="39"/>
        <v>-100</v>
      </c>
      <c r="J84" s="165">
        <f t="shared" si="39"/>
        <v>0</v>
      </c>
      <c r="K84" s="165">
        <f t="shared" si="39"/>
        <v>0</v>
      </c>
      <c r="L84" s="165">
        <f t="shared" si="39"/>
        <v>0</v>
      </c>
      <c r="M84" s="165">
        <f t="shared" si="39"/>
        <v>0</v>
      </c>
      <c r="N84" s="165">
        <f t="shared" si="39"/>
        <v>-439</v>
      </c>
      <c r="O84" s="165">
        <f t="shared" si="39"/>
        <v>0</v>
      </c>
      <c r="P84" s="166">
        <f t="shared" si="39"/>
        <v>0</v>
      </c>
      <c r="Q84" s="167"/>
      <c r="R84" s="168">
        <f t="shared" ref="R84:AC88" si="40">-SUMIF($B$109:$B$267,$B84,R$109:R$267)</f>
        <v>-64</v>
      </c>
      <c r="S84" s="169">
        <f t="shared" si="40"/>
        <v>0</v>
      </c>
      <c r="T84" s="169">
        <f t="shared" si="40"/>
        <v>0</v>
      </c>
      <c r="U84" s="169">
        <f t="shared" si="40"/>
        <v>0</v>
      </c>
      <c r="V84" s="169">
        <f t="shared" si="40"/>
        <v>0</v>
      </c>
      <c r="W84" s="169">
        <f t="shared" si="40"/>
        <v>0</v>
      </c>
      <c r="X84" s="169">
        <f t="shared" si="40"/>
        <v>0</v>
      </c>
      <c r="Y84" s="169">
        <f t="shared" si="40"/>
        <v>0</v>
      </c>
      <c r="Z84" s="169">
        <f t="shared" si="40"/>
        <v>0</v>
      </c>
      <c r="AA84" s="169">
        <f t="shared" si="40"/>
        <v>0</v>
      </c>
      <c r="AB84" s="169">
        <f t="shared" si="40"/>
        <v>-1006</v>
      </c>
      <c r="AC84" s="170">
        <f t="shared" si="40"/>
        <v>0</v>
      </c>
      <c r="AD84" s="167"/>
      <c r="AE84" s="164">
        <f t="shared" ref="AE84:AU88" si="41">-SUMIF($B$109:$B$267,$B84,AE$109:AE$267)</f>
        <v>-1234</v>
      </c>
      <c r="AF84" s="165">
        <f t="shared" si="41"/>
        <v>0</v>
      </c>
      <c r="AG84" s="165">
        <f t="shared" si="41"/>
        <v>-38.299999999999997</v>
      </c>
      <c r="AH84" s="165">
        <f t="shared" si="41"/>
        <v>-16064.13</v>
      </c>
      <c r="AI84" s="165">
        <f t="shared" si="41"/>
        <v>-4747.41</v>
      </c>
      <c r="AJ84" s="165">
        <f t="shared" si="41"/>
        <v>-14432.28</v>
      </c>
      <c r="AK84" s="165">
        <f t="shared" si="41"/>
        <v>0</v>
      </c>
      <c r="AL84" s="165">
        <f t="shared" si="41"/>
        <v>0</v>
      </c>
      <c r="AM84" s="165">
        <f t="shared" si="41"/>
        <v>-306.37132814182786</v>
      </c>
      <c r="AN84" s="165">
        <f t="shared" si="41"/>
        <v>-1217.8650022630893</v>
      </c>
      <c r="AO84" s="165">
        <f t="shared" si="41"/>
        <v>-3366.4142464483489</v>
      </c>
      <c r="AP84" s="165">
        <f t="shared" si="41"/>
        <v>-2850.0400534045389</v>
      </c>
      <c r="AQ84" s="167"/>
      <c r="AR84" s="168">
        <f t="shared" si="41"/>
        <v>-935.22736345483077</v>
      </c>
      <c r="AS84" s="169">
        <f t="shared" si="41"/>
        <v>-593.90624287538878</v>
      </c>
      <c r="AT84" s="169">
        <f t="shared" si="41"/>
        <v>-3449.3472823831389</v>
      </c>
      <c r="AU84" s="169">
        <f t="shared" si="41"/>
        <v>-2079.3778397855726</v>
      </c>
      <c r="AV84" s="169"/>
      <c r="AW84" s="169"/>
      <c r="AX84" s="169"/>
      <c r="AY84" s="169"/>
      <c r="AZ84" s="169"/>
      <c r="BA84" s="169"/>
      <c r="BB84" s="169"/>
      <c r="BC84" s="170"/>
      <c r="BD84" s="167"/>
    </row>
    <row r="85" spans="1:56" x14ac:dyDescent="0.25">
      <c r="A85" s="8" t="s">
        <v>119</v>
      </c>
      <c r="B85" s="216" t="s">
        <v>119</v>
      </c>
      <c r="C85" s="217" t="s">
        <v>120</v>
      </c>
      <c r="D85" s="43">
        <f t="shared" si="39"/>
        <v>0</v>
      </c>
      <c r="E85" s="218">
        <f t="shared" si="39"/>
        <v>0</v>
      </c>
      <c r="F85" s="219">
        <f t="shared" si="39"/>
        <v>0</v>
      </c>
      <c r="G85" s="219">
        <f t="shared" si="39"/>
        <v>0</v>
      </c>
      <c r="H85" s="219">
        <f t="shared" si="39"/>
        <v>0</v>
      </c>
      <c r="I85" s="219">
        <f t="shared" si="39"/>
        <v>0</v>
      </c>
      <c r="J85" s="219">
        <f t="shared" si="39"/>
        <v>0</v>
      </c>
      <c r="K85" s="219">
        <f t="shared" si="39"/>
        <v>0</v>
      </c>
      <c r="L85" s="219">
        <f t="shared" si="39"/>
        <v>0</v>
      </c>
      <c r="M85" s="219">
        <f t="shared" si="39"/>
        <v>0</v>
      </c>
      <c r="N85" s="219">
        <f t="shared" si="39"/>
        <v>0</v>
      </c>
      <c r="O85" s="219">
        <f t="shared" si="39"/>
        <v>0</v>
      </c>
      <c r="P85" s="220">
        <f t="shared" si="39"/>
        <v>0</v>
      </c>
      <c r="Q85" s="47"/>
      <c r="R85" s="48">
        <f t="shared" si="40"/>
        <v>0</v>
      </c>
      <c r="S85" s="49">
        <f t="shared" si="40"/>
        <v>0</v>
      </c>
      <c r="T85" s="49">
        <f t="shared" si="40"/>
        <v>0</v>
      </c>
      <c r="U85" s="49">
        <f t="shared" si="40"/>
        <v>0</v>
      </c>
      <c r="V85" s="49">
        <f t="shared" si="40"/>
        <v>0</v>
      </c>
      <c r="W85" s="49">
        <f t="shared" si="40"/>
        <v>0</v>
      </c>
      <c r="X85" s="49">
        <f t="shared" si="40"/>
        <v>0</v>
      </c>
      <c r="Y85" s="49">
        <f t="shared" si="40"/>
        <v>0</v>
      </c>
      <c r="Z85" s="49">
        <f t="shared" si="40"/>
        <v>0</v>
      </c>
      <c r="AA85" s="49">
        <f t="shared" si="40"/>
        <v>0</v>
      </c>
      <c r="AB85" s="49">
        <f t="shared" si="40"/>
        <v>0</v>
      </c>
      <c r="AC85" s="50">
        <f t="shared" si="40"/>
        <v>0</v>
      </c>
      <c r="AD85" s="47"/>
      <c r="AE85" s="218">
        <f t="shared" si="41"/>
        <v>0</v>
      </c>
      <c r="AF85" s="219">
        <f t="shared" si="41"/>
        <v>0</v>
      </c>
      <c r="AG85" s="219">
        <f t="shared" si="41"/>
        <v>-335</v>
      </c>
      <c r="AH85" s="219">
        <f t="shared" si="41"/>
        <v>-1679.9099999999999</v>
      </c>
      <c r="AI85" s="219">
        <f t="shared" si="41"/>
        <v>-88.56</v>
      </c>
      <c r="AJ85" s="219">
        <f t="shared" si="41"/>
        <v>-11923.93</v>
      </c>
      <c r="AK85" s="219">
        <f t="shared" si="41"/>
        <v>-384.74</v>
      </c>
      <c r="AL85" s="219">
        <f t="shared" si="41"/>
        <v>-183</v>
      </c>
      <c r="AM85" s="219">
        <f t="shared" si="41"/>
        <v>-3474.0384531597392</v>
      </c>
      <c r="AN85" s="219">
        <f t="shared" si="41"/>
        <v>-5334.5989600383555</v>
      </c>
      <c r="AO85" s="219">
        <f t="shared" si="41"/>
        <v>-6617.3007317596257</v>
      </c>
      <c r="AP85" s="219">
        <f t="shared" si="41"/>
        <v>-1378.607645392354</v>
      </c>
      <c r="AQ85" s="47"/>
      <c r="AR85" s="48">
        <f t="shared" si="41"/>
        <v>-1698.3818940892111</v>
      </c>
      <c r="AS85" s="49">
        <f t="shared" si="41"/>
        <v>-89.298892146326125</v>
      </c>
      <c r="AT85" s="49">
        <f t="shared" si="41"/>
        <v>-3687.8583442319145</v>
      </c>
      <c r="AU85" s="49">
        <f t="shared" si="41"/>
        <v>-1102.3213054470236</v>
      </c>
      <c r="AV85" s="49"/>
      <c r="AW85" s="49"/>
      <c r="AX85" s="49"/>
      <c r="AY85" s="49"/>
      <c r="AZ85" s="49"/>
      <c r="BA85" s="49"/>
      <c r="BB85" s="49"/>
      <c r="BC85" s="50"/>
      <c r="BD85" s="47"/>
    </row>
    <row r="86" spans="1:56" x14ac:dyDescent="0.25">
      <c r="A86" s="8" t="s">
        <v>121</v>
      </c>
      <c r="B86" s="171" t="s">
        <v>121</v>
      </c>
      <c r="C86" s="172" t="s">
        <v>122</v>
      </c>
      <c r="D86" s="53">
        <f t="shared" si="39"/>
        <v>0</v>
      </c>
      <c r="E86" s="173">
        <f t="shared" si="39"/>
        <v>-1611.3899999999999</v>
      </c>
      <c r="F86" s="174">
        <f t="shared" si="39"/>
        <v>-2426.61</v>
      </c>
      <c r="G86" s="174">
        <f t="shared" si="39"/>
        <v>-2430.67</v>
      </c>
      <c r="H86" s="174">
        <f t="shared" si="39"/>
        <v>-1591.1499999999999</v>
      </c>
      <c r="I86" s="174">
        <f t="shared" si="39"/>
        <v>-1756.1000000000001</v>
      </c>
      <c r="J86" s="174">
        <f t="shared" si="39"/>
        <v>-1958</v>
      </c>
      <c r="K86" s="174">
        <f t="shared" si="39"/>
        <v>-1766.5</v>
      </c>
      <c r="L86" s="174">
        <f t="shared" si="39"/>
        <v>-1626.4</v>
      </c>
      <c r="M86" s="174">
        <f t="shared" si="39"/>
        <v>-8850</v>
      </c>
      <c r="N86" s="174">
        <f t="shared" si="39"/>
        <v>-2331.4</v>
      </c>
      <c r="O86" s="174">
        <f t="shared" si="39"/>
        <v>-8773.9</v>
      </c>
      <c r="P86" s="175">
        <f t="shared" si="39"/>
        <v>-6237</v>
      </c>
      <c r="Q86" s="57"/>
      <c r="R86" s="58">
        <f t="shared" si="40"/>
        <v>-17783</v>
      </c>
      <c r="S86" s="59">
        <f t="shared" si="40"/>
        <v>-9641</v>
      </c>
      <c r="T86" s="59">
        <f t="shared" si="40"/>
        <v>-16750.3</v>
      </c>
      <c r="U86" s="59">
        <f t="shared" si="40"/>
        <v>-7586</v>
      </c>
      <c r="V86" s="59">
        <f t="shared" si="40"/>
        <v>-9210</v>
      </c>
      <c r="W86" s="59">
        <f t="shared" si="40"/>
        <v>-13263</v>
      </c>
      <c r="X86" s="59">
        <f t="shared" si="40"/>
        <v>-25249.5</v>
      </c>
      <c r="Y86" s="59">
        <f t="shared" si="40"/>
        <v>-9941</v>
      </c>
      <c r="Z86" s="59">
        <f t="shared" si="40"/>
        <v>-17952</v>
      </c>
      <c r="AA86" s="59">
        <f t="shared" si="40"/>
        <v>-10784</v>
      </c>
      <c r="AB86" s="59">
        <f t="shared" si="40"/>
        <v>-22266</v>
      </c>
      <c r="AC86" s="60">
        <f t="shared" si="40"/>
        <v>-32673.5</v>
      </c>
      <c r="AD86" s="57"/>
      <c r="AE86" s="173">
        <f t="shared" si="41"/>
        <v>-22372</v>
      </c>
      <c r="AF86" s="174">
        <f t="shared" si="41"/>
        <v>-17337</v>
      </c>
      <c r="AG86" s="174">
        <f t="shared" si="41"/>
        <v>-6852.21</v>
      </c>
      <c r="AH86" s="174">
        <f t="shared" si="41"/>
        <v>-33308.79</v>
      </c>
      <c r="AI86" s="174">
        <f t="shared" si="41"/>
        <v>-23611.909999999996</v>
      </c>
      <c r="AJ86" s="174">
        <f t="shared" si="41"/>
        <v>-12140.720000000001</v>
      </c>
      <c r="AK86" s="174">
        <f t="shared" si="41"/>
        <v>-21828.93</v>
      </c>
      <c r="AL86" s="174">
        <f t="shared" si="41"/>
        <v>-15313</v>
      </c>
      <c r="AM86" s="174">
        <f t="shared" si="41"/>
        <v>-40442.086576169524</v>
      </c>
      <c r="AN86" s="174">
        <f t="shared" si="41"/>
        <v>-16226.107075125594</v>
      </c>
      <c r="AO86" s="174">
        <f t="shared" si="41"/>
        <v>-18466.17260647376</v>
      </c>
      <c r="AP86" s="174">
        <f t="shared" si="41"/>
        <v>-24950.639041568997</v>
      </c>
      <c r="AQ86" s="57"/>
      <c r="AR86" s="58">
        <f t="shared" si="41"/>
        <v>-22235.138707319751</v>
      </c>
      <c r="AS86" s="59">
        <f t="shared" si="41"/>
        <v>-6632.4742273700904</v>
      </c>
      <c r="AT86" s="59">
        <f t="shared" si="41"/>
        <v>-45321.441107194078</v>
      </c>
      <c r="AU86" s="59">
        <f t="shared" si="41"/>
        <v>-2492.2644733384614</v>
      </c>
      <c r="AV86" s="59"/>
      <c r="AW86" s="59"/>
      <c r="AX86" s="59"/>
      <c r="AY86" s="59"/>
      <c r="AZ86" s="59"/>
      <c r="BA86" s="59"/>
      <c r="BB86" s="59"/>
      <c r="BC86" s="60"/>
      <c r="BD86" s="57"/>
    </row>
    <row r="87" spans="1:56" x14ac:dyDescent="0.25">
      <c r="A87" s="8" t="s">
        <v>123</v>
      </c>
      <c r="B87" s="171" t="s">
        <v>123</v>
      </c>
      <c r="C87" s="172" t="s">
        <v>124</v>
      </c>
      <c r="D87" s="53">
        <f t="shared" si="39"/>
        <v>0</v>
      </c>
      <c r="E87" s="173">
        <f t="shared" si="39"/>
        <v>-10147.35</v>
      </c>
      <c r="F87" s="174">
        <f t="shared" si="39"/>
        <v>-14137.8</v>
      </c>
      <c r="G87" s="174">
        <f t="shared" si="39"/>
        <v>-17081</v>
      </c>
      <c r="H87" s="174">
        <f t="shared" si="39"/>
        <v>-9011.56</v>
      </c>
      <c r="I87" s="174">
        <f t="shared" si="39"/>
        <v>-10761</v>
      </c>
      <c r="J87" s="174">
        <f t="shared" si="39"/>
        <v>-6353</v>
      </c>
      <c r="K87" s="174">
        <f t="shared" si="39"/>
        <v>-16824</v>
      </c>
      <c r="L87" s="174">
        <f t="shared" si="39"/>
        <v>-8526</v>
      </c>
      <c r="M87" s="174">
        <f t="shared" si="39"/>
        <v>-12238</v>
      </c>
      <c r="N87" s="174">
        <f t="shared" si="39"/>
        <v>-16391</v>
      </c>
      <c r="O87" s="174">
        <f t="shared" si="39"/>
        <v>-21429</v>
      </c>
      <c r="P87" s="175">
        <f t="shared" si="39"/>
        <v>-17334</v>
      </c>
      <c r="Q87" s="57"/>
      <c r="R87" s="58">
        <f t="shared" si="40"/>
        <v>-16156</v>
      </c>
      <c r="S87" s="59">
        <f t="shared" si="40"/>
        <v>-15316</v>
      </c>
      <c r="T87" s="59">
        <f t="shared" si="40"/>
        <v>-21143</v>
      </c>
      <c r="U87" s="59">
        <f t="shared" si="40"/>
        <v>-20174</v>
      </c>
      <c r="V87" s="59">
        <f t="shared" si="40"/>
        <v>-19304</v>
      </c>
      <c r="W87" s="59">
        <f t="shared" si="40"/>
        <v>-26579</v>
      </c>
      <c r="X87" s="59">
        <f t="shared" si="40"/>
        <v>-29873</v>
      </c>
      <c r="Y87" s="59">
        <f t="shared" si="40"/>
        <v>-23402</v>
      </c>
      <c r="Z87" s="59">
        <f t="shared" si="40"/>
        <v>-26126</v>
      </c>
      <c r="AA87" s="59">
        <f t="shared" si="40"/>
        <v>-22878</v>
      </c>
      <c r="AB87" s="59">
        <f t="shared" si="40"/>
        <v>-27442.5</v>
      </c>
      <c r="AC87" s="60">
        <f t="shared" si="40"/>
        <v>-27547</v>
      </c>
      <c r="AD87" s="57"/>
      <c r="AE87" s="173">
        <f t="shared" si="41"/>
        <v>-25121</v>
      </c>
      <c r="AF87" s="174">
        <f t="shared" si="41"/>
        <v>-29018</v>
      </c>
      <c r="AG87" s="174">
        <f t="shared" si="41"/>
        <v>-19685.3</v>
      </c>
      <c r="AH87" s="174">
        <f t="shared" si="41"/>
        <v>-53492.86</v>
      </c>
      <c r="AI87" s="174">
        <f t="shared" si="41"/>
        <v>-52067.92</v>
      </c>
      <c r="AJ87" s="174">
        <f t="shared" si="41"/>
        <v>-66186.75</v>
      </c>
      <c r="AK87" s="174">
        <f t="shared" si="41"/>
        <v>-63099.16</v>
      </c>
      <c r="AL87" s="174">
        <f t="shared" si="41"/>
        <v>-28217</v>
      </c>
      <c r="AM87" s="174">
        <f t="shared" si="41"/>
        <v>-100681.85967272546</v>
      </c>
      <c r="AN87" s="174">
        <f t="shared" si="41"/>
        <v>-78945.863274695526</v>
      </c>
      <c r="AO87" s="174">
        <f t="shared" si="41"/>
        <v>-99979.829552170719</v>
      </c>
      <c r="AP87" s="174">
        <f t="shared" si="41"/>
        <v>-83989.329298124474</v>
      </c>
      <c r="AQ87" s="57"/>
      <c r="AR87" s="58">
        <f t="shared" si="41"/>
        <v>-69468.444091674828</v>
      </c>
      <c r="AS87" s="59">
        <f t="shared" si="41"/>
        <v>-42412.881054934958</v>
      </c>
      <c r="AT87" s="59">
        <f t="shared" si="41"/>
        <v>-80210.364529333194</v>
      </c>
      <c r="AU87" s="59">
        <f t="shared" si="41"/>
        <v>-47250.224897226515</v>
      </c>
      <c r="AV87" s="59"/>
      <c r="AW87" s="59"/>
      <c r="AX87" s="59"/>
      <c r="AY87" s="59"/>
      <c r="AZ87" s="59"/>
      <c r="BA87" s="59"/>
      <c r="BB87" s="59"/>
      <c r="BC87" s="60"/>
      <c r="BD87" s="57"/>
    </row>
    <row r="88" spans="1:56" x14ac:dyDescent="0.25">
      <c r="A88" s="8" t="s">
        <v>125</v>
      </c>
      <c r="B88" s="171" t="s">
        <v>125</v>
      </c>
      <c r="C88" s="172" t="s">
        <v>126</v>
      </c>
      <c r="D88" s="53">
        <f t="shared" si="39"/>
        <v>0</v>
      </c>
      <c r="E88" s="173">
        <f t="shared" si="39"/>
        <v>-1970.11</v>
      </c>
      <c r="F88" s="174">
        <f t="shared" si="39"/>
        <v>-1297.78</v>
      </c>
      <c r="G88" s="174">
        <f t="shared" si="39"/>
        <v>-994</v>
      </c>
      <c r="H88" s="174">
        <f t="shared" si="39"/>
        <v>0</v>
      </c>
      <c r="I88" s="174">
        <f t="shared" si="39"/>
        <v>-5511.05</v>
      </c>
      <c r="J88" s="174">
        <f t="shared" si="39"/>
        <v>-1237</v>
      </c>
      <c r="K88" s="174">
        <f t="shared" si="39"/>
        <v>-1295.5999999999999</v>
      </c>
      <c r="L88" s="174">
        <f t="shared" si="39"/>
        <v>-78</v>
      </c>
      <c r="M88" s="174">
        <f t="shared" si="39"/>
        <v>-2057.5</v>
      </c>
      <c r="N88" s="174">
        <f t="shared" si="39"/>
        <v>-4487</v>
      </c>
      <c r="O88" s="174">
        <f t="shared" si="39"/>
        <v>-3827</v>
      </c>
      <c r="P88" s="175">
        <f t="shared" si="39"/>
        <v>-3894</v>
      </c>
      <c r="Q88" s="57"/>
      <c r="R88" s="58">
        <f t="shared" si="40"/>
        <v>-3569</v>
      </c>
      <c r="S88" s="59">
        <f t="shared" si="40"/>
        <v>-5263</v>
      </c>
      <c r="T88" s="59">
        <f t="shared" si="40"/>
        <v>-4406</v>
      </c>
      <c r="U88" s="59">
        <f t="shared" si="40"/>
        <v>-5598</v>
      </c>
      <c r="V88" s="59">
        <f t="shared" si="40"/>
        <v>-5852</v>
      </c>
      <c r="W88" s="59">
        <f t="shared" si="40"/>
        <v>0</v>
      </c>
      <c r="X88" s="59">
        <f t="shared" si="40"/>
        <v>-20026</v>
      </c>
      <c r="Y88" s="59">
        <f t="shared" si="40"/>
        <v>-10697</v>
      </c>
      <c r="Z88" s="59">
        <f t="shared" si="40"/>
        <v>-7283</v>
      </c>
      <c r="AA88" s="59">
        <f t="shared" si="40"/>
        <v>-7781</v>
      </c>
      <c r="AB88" s="59">
        <f t="shared" si="40"/>
        <v>-12114</v>
      </c>
      <c r="AC88" s="60">
        <f t="shared" si="40"/>
        <v>-7501.5</v>
      </c>
      <c r="AD88" s="57"/>
      <c r="AE88" s="173">
        <f t="shared" si="41"/>
        <v>-9911</v>
      </c>
      <c r="AF88" s="174">
        <f t="shared" si="41"/>
        <v>-8633</v>
      </c>
      <c r="AG88" s="174">
        <f t="shared" si="41"/>
        <v>-434.31</v>
      </c>
      <c r="AH88" s="174">
        <f t="shared" si="41"/>
        <v>-16741.05</v>
      </c>
      <c r="AI88" s="174">
        <f t="shared" si="41"/>
        <v>-4980.7</v>
      </c>
      <c r="AJ88" s="174">
        <f t="shared" si="41"/>
        <v>-33494.79</v>
      </c>
      <c r="AK88" s="174">
        <f t="shared" si="41"/>
        <v>-25456.25</v>
      </c>
      <c r="AL88" s="174">
        <f t="shared" si="41"/>
        <v>-237</v>
      </c>
      <c r="AM88" s="174">
        <f t="shared" si="41"/>
        <v>-12845.980974974464</v>
      </c>
      <c r="AN88" s="174">
        <f t="shared" si="41"/>
        <v>-2593.7809066305817</v>
      </c>
      <c r="AO88" s="174">
        <f t="shared" si="41"/>
        <v>-2435.1327485891425</v>
      </c>
      <c r="AP88" s="174">
        <f t="shared" si="41"/>
        <v>-2930.5420560747662</v>
      </c>
      <c r="AQ88" s="57"/>
      <c r="AR88" s="58">
        <f t="shared" si="41"/>
        <v>-4366.811972329182</v>
      </c>
      <c r="AS88" s="59">
        <f t="shared" si="41"/>
        <v>0</v>
      </c>
      <c r="AT88" s="59">
        <f t="shared" si="41"/>
        <v>-2438.5905710727629</v>
      </c>
      <c r="AU88" s="59">
        <f t="shared" si="41"/>
        <v>-929.07301774878988</v>
      </c>
      <c r="AV88" s="59"/>
      <c r="AW88" s="59"/>
      <c r="AX88" s="59"/>
      <c r="AY88" s="59"/>
      <c r="AZ88" s="59"/>
      <c r="BA88" s="59"/>
      <c r="BB88" s="59"/>
      <c r="BC88" s="60"/>
      <c r="BD88" s="57"/>
    </row>
    <row r="89" spans="1:56" ht="15.75" thickBot="1" x14ac:dyDescent="0.3">
      <c r="A89" s="8"/>
      <c r="B89" s="184"/>
      <c r="C89" s="215"/>
      <c r="D89" s="186"/>
      <c r="E89" s="187"/>
      <c r="F89" s="188"/>
      <c r="G89" s="188"/>
      <c r="H89" s="188"/>
      <c r="I89" s="188"/>
      <c r="J89" s="188"/>
      <c r="K89" s="188"/>
      <c r="L89" s="188"/>
      <c r="M89" s="188"/>
      <c r="N89" s="188"/>
      <c r="O89" s="188"/>
      <c r="P89" s="189"/>
      <c r="Q89" s="182"/>
      <c r="R89" s="190"/>
      <c r="S89" s="191"/>
      <c r="T89" s="191"/>
      <c r="U89" s="191"/>
      <c r="V89" s="191"/>
      <c r="W89" s="191"/>
      <c r="X89" s="191"/>
      <c r="Y89" s="191"/>
      <c r="Z89" s="191"/>
      <c r="AA89" s="191"/>
      <c r="AB89" s="191"/>
      <c r="AC89" s="192"/>
      <c r="AD89" s="182"/>
      <c r="AE89" s="187"/>
      <c r="AF89" s="188"/>
      <c r="AG89" s="188"/>
      <c r="AH89" s="188"/>
      <c r="AI89" s="188"/>
      <c r="AJ89" s="188"/>
      <c r="AK89" s="188"/>
      <c r="AL89" s="188"/>
      <c r="AM89" s="188"/>
      <c r="AN89" s="188"/>
      <c r="AO89" s="188"/>
      <c r="AP89" s="188"/>
      <c r="AQ89" s="182"/>
      <c r="AR89" s="190"/>
      <c r="AS89" s="191"/>
      <c r="AT89" s="191"/>
      <c r="AU89" s="191"/>
      <c r="AV89" s="191"/>
      <c r="AW89" s="191"/>
      <c r="AX89" s="191"/>
      <c r="AY89" s="191"/>
      <c r="AZ89" s="191"/>
      <c r="BA89" s="191"/>
      <c r="BB89" s="191"/>
      <c r="BC89" s="192"/>
      <c r="BD89" s="182"/>
    </row>
    <row r="90" spans="1:56" ht="15.75" thickBot="1" x14ac:dyDescent="0.3">
      <c r="A90" s="8" t="s">
        <v>115</v>
      </c>
      <c r="B90" s="193"/>
      <c r="C90" s="204" t="s">
        <v>114</v>
      </c>
      <c r="D90" s="205">
        <f t="shared" ref="D90:AU90" si="42">SUM(D84:D89)</f>
        <v>0</v>
      </c>
      <c r="E90" s="206">
        <f t="shared" si="42"/>
        <v>-14127.310000000001</v>
      </c>
      <c r="F90" s="207">
        <f t="shared" si="42"/>
        <v>-18297.829999999998</v>
      </c>
      <c r="G90" s="207">
        <f t="shared" si="42"/>
        <v>-20505.669999999998</v>
      </c>
      <c r="H90" s="207">
        <f t="shared" si="42"/>
        <v>-10614.699999999999</v>
      </c>
      <c r="I90" s="207">
        <f t="shared" si="42"/>
        <v>-18128.150000000001</v>
      </c>
      <c r="J90" s="207">
        <f t="shared" si="42"/>
        <v>-9548</v>
      </c>
      <c r="K90" s="207">
        <f t="shared" si="42"/>
        <v>-19886.099999999999</v>
      </c>
      <c r="L90" s="207">
        <f t="shared" si="42"/>
        <v>-10230.4</v>
      </c>
      <c r="M90" s="207">
        <f t="shared" si="42"/>
        <v>-23145.5</v>
      </c>
      <c r="N90" s="207">
        <f t="shared" si="42"/>
        <v>-23648.400000000001</v>
      </c>
      <c r="O90" s="207">
        <f t="shared" si="42"/>
        <v>-34029.9</v>
      </c>
      <c r="P90" s="208">
        <f t="shared" si="42"/>
        <v>-27465</v>
      </c>
      <c r="Q90" s="209"/>
      <c r="R90" s="210">
        <f t="shared" si="42"/>
        <v>-37572</v>
      </c>
      <c r="S90" s="211">
        <f t="shared" si="42"/>
        <v>-30220</v>
      </c>
      <c r="T90" s="211">
        <f t="shared" si="42"/>
        <v>-42299.3</v>
      </c>
      <c r="U90" s="211">
        <f t="shared" si="42"/>
        <v>-33358</v>
      </c>
      <c r="V90" s="211">
        <f t="shared" si="42"/>
        <v>-34366</v>
      </c>
      <c r="W90" s="211">
        <f t="shared" si="42"/>
        <v>-39842</v>
      </c>
      <c r="X90" s="211">
        <f t="shared" si="42"/>
        <v>-75148.5</v>
      </c>
      <c r="Y90" s="211">
        <f t="shared" si="42"/>
        <v>-44040</v>
      </c>
      <c r="Z90" s="211">
        <f t="shared" si="42"/>
        <v>-51361</v>
      </c>
      <c r="AA90" s="211">
        <f t="shared" si="42"/>
        <v>-41443</v>
      </c>
      <c r="AB90" s="211">
        <f t="shared" si="42"/>
        <v>-62828.5</v>
      </c>
      <c r="AC90" s="212">
        <f t="shared" si="42"/>
        <v>-67722</v>
      </c>
      <c r="AD90" s="209"/>
      <c r="AE90" s="206">
        <f t="shared" si="42"/>
        <v>-58638</v>
      </c>
      <c r="AF90" s="207">
        <f t="shared" si="42"/>
        <v>-54988</v>
      </c>
      <c r="AG90" s="207">
        <f t="shared" si="42"/>
        <v>-27345.119999999999</v>
      </c>
      <c r="AH90" s="207">
        <f t="shared" si="42"/>
        <v>-121286.74</v>
      </c>
      <c r="AI90" s="207">
        <f t="shared" si="42"/>
        <v>-85496.499999999985</v>
      </c>
      <c r="AJ90" s="207">
        <f t="shared" si="42"/>
        <v>-138178.47</v>
      </c>
      <c r="AK90" s="207">
        <f t="shared" si="42"/>
        <v>-110769.08</v>
      </c>
      <c r="AL90" s="207">
        <f t="shared" si="42"/>
        <v>-43950</v>
      </c>
      <c r="AM90" s="207">
        <f t="shared" si="42"/>
        <v>-157750.33700517102</v>
      </c>
      <c r="AN90" s="207">
        <f t="shared" si="42"/>
        <v>-104318.21521875315</v>
      </c>
      <c r="AO90" s="207">
        <f t="shared" si="42"/>
        <v>-130864.84988544158</v>
      </c>
      <c r="AP90" s="207">
        <f t="shared" si="42"/>
        <v>-116099.15809456512</v>
      </c>
      <c r="AQ90" s="209"/>
      <c r="AR90" s="210">
        <f t="shared" si="42"/>
        <v>-98704.004028867814</v>
      </c>
      <c r="AS90" s="211">
        <f t="shared" si="42"/>
        <v>-49728.560417326764</v>
      </c>
      <c r="AT90" s="211">
        <f t="shared" si="42"/>
        <v>-135107.60183421511</v>
      </c>
      <c r="AU90" s="211">
        <f t="shared" si="42"/>
        <v>-53853.261533546363</v>
      </c>
      <c r="AV90" s="211"/>
      <c r="AW90" s="211"/>
      <c r="AX90" s="211"/>
      <c r="AY90" s="211"/>
      <c r="AZ90" s="211"/>
      <c r="BA90" s="211"/>
      <c r="BB90" s="211"/>
      <c r="BC90" s="212"/>
      <c r="BD90" s="209"/>
    </row>
    <row r="91" spans="1:56" ht="6.75" customHeight="1" thickBot="1" x14ac:dyDescent="0.3">
      <c r="A91" s="8"/>
      <c r="B91" s="8"/>
      <c r="C91" s="8"/>
      <c r="D91" s="113"/>
      <c r="E91" s="114"/>
      <c r="F91" s="115"/>
      <c r="G91" s="115"/>
      <c r="H91" s="115"/>
      <c r="I91" s="115"/>
      <c r="J91" s="115"/>
      <c r="K91" s="115"/>
      <c r="L91" s="115"/>
      <c r="M91" s="115"/>
      <c r="N91" s="115"/>
      <c r="O91" s="115"/>
      <c r="P91" s="116"/>
      <c r="Q91" s="117"/>
      <c r="R91" s="114"/>
      <c r="S91" s="115"/>
      <c r="T91" s="115"/>
      <c r="U91" s="115"/>
      <c r="V91" s="115"/>
      <c r="W91" s="115"/>
      <c r="X91" s="115"/>
      <c r="Y91" s="115"/>
      <c r="Z91" s="115"/>
      <c r="AA91" s="115"/>
      <c r="AB91" s="115"/>
      <c r="AC91" s="116"/>
      <c r="AD91" s="117"/>
      <c r="AE91" s="114"/>
      <c r="AF91" s="115"/>
      <c r="AG91" s="115"/>
      <c r="AH91" s="115"/>
      <c r="AI91" s="115"/>
      <c r="AJ91" s="115"/>
      <c r="AK91" s="115"/>
      <c r="AL91" s="115"/>
      <c r="AM91" s="115"/>
      <c r="AN91" s="115"/>
      <c r="AO91" s="115"/>
      <c r="AP91" s="115"/>
      <c r="AQ91" s="117"/>
      <c r="AR91" s="114"/>
      <c r="AS91" s="115"/>
      <c r="AT91" s="115"/>
      <c r="AU91" s="115"/>
      <c r="AV91" s="115"/>
      <c r="AW91" s="115"/>
      <c r="AX91" s="115"/>
      <c r="AY91" s="115"/>
      <c r="AZ91" s="115"/>
      <c r="BA91" s="115"/>
      <c r="BB91" s="115"/>
      <c r="BC91" s="116"/>
      <c r="BD91" s="117"/>
    </row>
    <row r="92" spans="1:56" ht="16.5" thickBot="1" x14ac:dyDescent="0.3">
      <c r="A92" s="8">
        <v>3</v>
      </c>
      <c r="B92" s="221" t="s">
        <v>127</v>
      </c>
      <c r="C92" s="222"/>
      <c r="D92" s="11">
        <v>-216756.42</v>
      </c>
      <c r="E92" s="223">
        <f t="shared" ref="E92:P92" si="43">+E67+E73+E81+E90</f>
        <v>-18109.480000000003</v>
      </c>
      <c r="F92" s="224">
        <f t="shared" si="43"/>
        <v>-53165.05</v>
      </c>
      <c r="G92" s="224">
        <f t="shared" si="43"/>
        <v>-63130.84</v>
      </c>
      <c r="H92" s="224">
        <f t="shared" si="43"/>
        <v>-10614.699999999999</v>
      </c>
      <c r="I92" s="224">
        <f t="shared" si="43"/>
        <v>-46190.97</v>
      </c>
      <c r="J92" s="224">
        <f t="shared" si="43"/>
        <v>-32950</v>
      </c>
      <c r="K92" s="224">
        <f t="shared" si="43"/>
        <v>-63492.92</v>
      </c>
      <c r="L92" s="224">
        <f t="shared" si="43"/>
        <v>-10230.4</v>
      </c>
      <c r="M92" s="224">
        <f t="shared" si="43"/>
        <v>-24350.5</v>
      </c>
      <c r="N92" s="224">
        <f t="shared" si="43"/>
        <v>-34881.9</v>
      </c>
      <c r="O92" s="224">
        <f t="shared" si="43"/>
        <v>-94552.9</v>
      </c>
      <c r="P92" s="225">
        <f t="shared" si="43"/>
        <v>-55292.5</v>
      </c>
      <c r="Q92" s="15"/>
      <c r="R92" s="226">
        <f t="shared" ref="R92:AU92" si="44">+R67+R73+R81+R90</f>
        <v>-53401</v>
      </c>
      <c r="S92" s="227">
        <f t="shared" si="44"/>
        <v>-116692</v>
      </c>
      <c r="T92" s="227">
        <f t="shared" si="44"/>
        <v>-131802.29999999999</v>
      </c>
      <c r="U92" s="227">
        <f t="shared" si="44"/>
        <v>-36440</v>
      </c>
      <c r="V92" s="227">
        <f t="shared" si="44"/>
        <v>-117288</v>
      </c>
      <c r="W92" s="227">
        <f t="shared" si="44"/>
        <v>-40517</v>
      </c>
      <c r="X92" s="227">
        <f t="shared" si="44"/>
        <v>-184266.5</v>
      </c>
      <c r="Y92" s="227">
        <f t="shared" si="44"/>
        <v>-158399</v>
      </c>
      <c r="Z92" s="227">
        <f t="shared" si="44"/>
        <v>-62626</v>
      </c>
      <c r="AA92" s="227">
        <f t="shared" si="44"/>
        <v>-48314</v>
      </c>
      <c r="AB92" s="227">
        <f t="shared" si="44"/>
        <v>-95762.5</v>
      </c>
      <c r="AC92" s="228">
        <f t="shared" si="44"/>
        <v>-89458.5</v>
      </c>
      <c r="AD92" s="229"/>
      <c r="AE92" s="223">
        <f t="shared" si="44"/>
        <v>-70159</v>
      </c>
      <c r="AF92" s="224">
        <f t="shared" si="44"/>
        <v>-61583</v>
      </c>
      <c r="AG92" s="224">
        <f t="shared" si="44"/>
        <v>-28817.119999999999</v>
      </c>
      <c r="AH92" s="224">
        <f t="shared" si="44"/>
        <v>-392691.78</v>
      </c>
      <c r="AI92" s="224">
        <f t="shared" si="44"/>
        <v>-144796.62</v>
      </c>
      <c r="AJ92" s="224">
        <f t="shared" si="44"/>
        <v>-310347.84999999998</v>
      </c>
      <c r="AK92" s="224">
        <f t="shared" si="44"/>
        <v>-194322.40000000002</v>
      </c>
      <c r="AL92" s="224">
        <f t="shared" si="44"/>
        <v>-75696</v>
      </c>
      <c r="AM92" s="224">
        <f t="shared" si="44"/>
        <v>-177865.87247364045</v>
      </c>
      <c r="AN92" s="224">
        <f t="shared" si="44"/>
        <v>-150921.89222924187</v>
      </c>
      <c r="AO92" s="224">
        <f t="shared" si="44"/>
        <v>-143546.33457943855</v>
      </c>
      <c r="AP92" s="224">
        <f t="shared" si="44"/>
        <v>-120229.27411057481</v>
      </c>
      <c r="AQ92" s="15"/>
      <c r="AR92" s="226">
        <f t="shared" si="44"/>
        <v>-100382.90999092744</v>
      </c>
      <c r="AS92" s="227">
        <f t="shared" si="44"/>
        <v>-53757.032826478848</v>
      </c>
      <c r="AT92" s="227">
        <f t="shared" si="44"/>
        <v>-152840.60183421511</v>
      </c>
      <c r="AU92" s="227">
        <f t="shared" si="44"/>
        <v>-54461.653141937968</v>
      </c>
      <c r="AV92" s="227"/>
      <c r="AW92" s="227"/>
      <c r="AX92" s="227"/>
      <c r="AY92" s="227"/>
      <c r="AZ92" s="227"/>
      <c r="BA92" s="227"/>
      <c r="BB92" s="227"/>
      <c r="BC92" s="228"/>
      <c r="BD92" s="15"/>
    </row>
    <row r="93" spans="1:56" x14ac:dyDescent="0.25">
      <c r="D93" s="16"/>
      <c r="E93" s="17"/>
      <c r="F93" s="18"/>
      <c r="G93" s="18"/>
      <c r="H93" s="18"/>
      <c r="I93" s="18"/>
      <c r="J93" s="18"/>
      <c r="K93" s="18"/>
      <c r="L93" s="18"/>
      <c r="M93" s="18"/>
      <c r="N93" s="18"/>
      <c r="O93" s="18"/>
      <c r="P93" s="19"/>
      <c r="R93" s="17"/>
      <c r="S93" s="18"/>
      <c r="T93" s="18"/>
      <c r="U93" s="18"/>
      <c r="V93" s="18"/>
      <c r="W93" s="18"/>
      <c r="X93" s="18"/>
      <c r="Y93" s="18"/>
      <c r="Z93" s="18"/>
      <c r="AA93" s="18"/>
      <c r="AB93" s="18"/>
      <c r="AC93" s="19"/>
      <c r="AE93" s="17"/>
      <c r="AF93" s="18"/>
      <c r="AG93" s="18"/>
      <c r="AH93" s="18"/>
      <c r="AI93" s="18"/>
      <c r="AJ93" s="18"/>
      <c r="AK93" s="18"/>
      <c r="AL93" s="18"/>
      <c r="AM93" s="18"/>
      <c r="AN93" s="18"/>
      <c r="AO93" s="18"/>
      <c r="AP93" s="18"/>
      <c r="AR93" s="17"/>
      <c r="AS93" s="18"/>
      <c r="AT93" s="18"/>
      <c r="AU93" s="18"/>
      <c r="AV93" s="18"/>
      <c r="AW93" s="18"/>
      <c r="AX93" s="18"/>
      <c r="AY93" s="18"/>
      <c r="AZ93" s="18"/>
      <c r="BA93" s="18"/>
      <c r="BB93" s="18"/>
      <c r="BC93" s="19"/>
    </row>
    <row r="94" spans="1:56" x14ac:dyDescent="0.25">
      <c r="A94" s="8">
        <v>999</v>
      </c>
      <c r="C94" s="230" t="s">
        <v>128</v>
      </c>
      <c r="D94" s="97"/>
      <c r="E94" s="231"/>
      <c r="F94" s="232"/>
      <c r="G94" s="232"/>
      <c r="H94" s="232"/>
      <c r="I94" s="232"/>
      <c r="J94" s="232"/>
      <c r="K94" s="232"/>
      <c r="L94" s="232"/>
      <c r="M94" s="232"/>
      <c r="N94" s="232"/>
      <c r="O94" s="232"/>
      <c r="P94" s="233"/>
      <c r="Q94" s="101">
        <v>1767.5</v>
      </c>
      <c r="R94" s="231"/>
      <c r="S94" s="232"/>
      <c r="T94" s="232"/>
      <c r="U94" s="232"/>
      <c r="V94" s="232"/>
      <c r="W94" s="232"/>
      <c r="X94" s="232"/>
      <c r="Y94" s="232"/>
      <c r="Z94" s="232"/>
      <c r="AA94" s="232"/>
      <c r="AB94" s="232"/>
      <c r="AC94" s="233"/>
      <c r="AD94" s="101"/>
      <c r="AE94" s="231"/>
      <c r="AF94" s="232"/>
      <c r="AG94" s="232"/>
      <c r="AH94" s="232"/>
      <c r="AI94" s="232"/>
      <c r="AJ94" s="232"/>
      <c r="AK94" s="232"/>
      <c r="AL94" s="232"/>
      <c r="AM94" s="232"/>
      <c r="AN94" s="232"/>
      <c r="AO94" s="232"/>
      <c r="AP94" s="232">
        <v>-6282</v>
      </c>
      <c r="AQ94" s="101"/>
      <c r="AR94" s="231"/>
      <c r="AS94" s="232"/>
      <c r="AT94" s="232"/>
      <c r="AU94" s="232"/>
      <c r="AV94" s="232"/>
      <c r="AW94" s="232"/>
      <c r="AX94" s="232"/>
      <c r="AY94" s="232"/>
      <c r="AZ94" s="232"/>
      <c r="BA94" s="232"/>
      <c r="BB94" s="232"/>
      <c r="BC94" s="233"/>
      <c r="BD94" s="101"/>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18"/>
      <c r="AZ95" s="18"/>
      <c r="BA95" s="18"/>
      <c r="BB95" s="18"/>
      <c r="BC95" s="19"/>
    </row>
    <row r="96" spans="1:56" ht="15.75" thickBot="1" x14ac:dyDescent="0.3">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9"/>
    </row>
    <row r="97" spans="1:56" ht="19.5" thickBot="1" x14ac:dyDescent="0.35">
      <c r="B97" s="234">
        <v>3</v>
      </c>
      <c r="C97" s="235" t="s">
        <v>129</v>
      </c>
      <c r="D97" s="33"/>
      <c r="E97" s="236"/>
      <c r="F97" s="237"/>
      <c r="G97" s="237"/>
      <c r="H97" s="237"/>
      <c r="I97" s="237"/>
      <c r="J97" s="237"/>
      <c r="K97" s="237"/>
      <c r="L97" s="237"/>
      <c r="M97" s="237"/>
      <c r="N97" s="237"/>
      <c r="O97" s="237"/>
      <c r="P97" s="238"/>
      <c r="Q97" s="37"/>
      <c r="R97" s="236"/>
      <c r="S97" s="237"/>
      <c r="T97" s="237"/>
      <c r="U97" s="237"/>
      <c r="V97" s="237"/>
      <c r="W97" s="237"/>
      <c r="X97" s="237"/>
      <c r="Y97" s="237"/>
      <c r="Z97" s="237"/>
      <c r="AA97" s="237"/>
      <c r="AB97" s="237"/>
      <c r="AC97" s="238"/>
      <c r="AD97" s="37"/>
      <c r="AE97" s="236"/>
      <c r="AF97" s="237"/>
      <c r="AG97" s="237"/>
      <c r="AH97" s="237"/>
      <c r="AI97" s="237"/>
      <c r="AJ97" s="237"/>
      <c r="AK97" s="237"/>
      <c r="AL97" s="237"/>
      <c r="AM97" s="237"/>
      <c r="AN97" s="237"/>
      <c r="AO97" s="237"/>
      <c r="AP97" s="237"/>
      <c r="AQ97" s="37"/>
      <c r="AR97" s="236"/>
      <c r="AS97" s="237"/>
      <c r="AT97" s="237"/>
      <c r="AU97" s="237"/>
      <c r="AV97" s="237"/>
      <c r="AW97" s="237"/>
      <c r="AX97" s="237"/>
      <c r="AY97" s="237"/>
      <c r="AZ97" s="237"/>
      <c r="BA97" s="237"/>
      <c r="BB97" s="237"/>
      <c r="BC97" s="238"/>
      <c r="BD97" s="37"/>
    </row>
    <row r="98" spans="1:56" x14ac:dyDescent="0.25">
      <c r="B98" s="239" t="s">
        <v>130</v>
      </c>
      <c r="C98" s="240" t="s">
        <v>131</v>
      </c>
      <c r="D98" s="16">
        <f t="shared" ref="D98:P98" si="45">+D56+D92</f>
        <v>38955.579999999987</v>
      </c>
      <c r="E98" s="241">
        <f t="shared" si="45"/>
        <v>-18109.480000000003</v>
      </c>
      <c r="F98" s="242">
        <f t="shared" si="45"/>
        <v>2427.4799999999959</v>
      </c>
      <c r="G98" s="242">
        <f t="shared" si="45"/>
        <v>-13130.839999999997</v>
      </c>
      <c r="H98" s="242">
        <f t="shared" si="45"/>
        <v>-10614.699999999999</v>
      </c>
      <c r="I98" s="242">
        <f t="shared" si="45"/>
        <v>3809.0299999999988</v>
      </c>
      <c r="J98" s="242">
        <f t="shared" si="45"/>
        <v>-2950</v>
      </c>
      <c r="K98" s="242">
        <f t="shared" si="45"/>
        <v>4467.0800000000017</v>
      </c>
      <c r="L98" s="242">
        <f t="shared" si="45"/>
        <v>-5530.4</v>
      </c>
      <c r="M98" s="242">
        <f t="shared" si="45"/>
        <v>1361.0499999999993</v>
      </c>
      <c r="N98" s="242">
        <f t="shared" si="45"/>
        <v>55118.1</v>
      </c>
      <c r="O98" s="242">
        <f t="shared" si="45"/>
        <v>24147.100000000006</v>
      </c>
      <c r="P98" s="243">
        <f t="shared" si="45"/>
        <v>-35292.5</v>
      </c>
      <c r="R98" s="241">
        <f t="shared" ref="R98:AU98" si="46">+R56+R92</f>
        <v>4599</v>
      </c>
      <c r="S98" s="242">
        <f t="shared" si="46"/>
        <v>7308</v>
      </c>
      <c r="T98" s="242">
        <f t="shared" si="46"/>
        <v>-19802.299999999988</v>
      </c>
      <c r="U98" s="242">
        <f t="shared" si="46"/>
        <v>-26440</v>
      </c>
      <c r="V98" s="242">
        <f t="shared" si="46"/>
        <v>19712</v>
      </c>
      <c r="W98" s="242">
        <f t="shared" si="46"/>
        <v>2283</v>
      </c>
      <c r="X98" s="242">
        <f t="shared" si="46"/>
        <v>215733.5</v>
      </c>
      <c r="Y98" s="242">
        <f t="shared" si="46"/>
        <v>-158399</v>
      </c>
      <c r="Z98" s="242">
        <f t="shared" si="46"/>
        <v>-22626</v>
      </c>
      <c r="AA98" s="242">
        <f t="shared" si="46"/>
        <v>61686</v>
      </c>
      <c r="AB98" s="242">
        <f t="shared" si="46"/>
        <v>14237.5</v>
      </c>
      <c r="AC98" s="243">
        <f t="shared" si="46"/>
        <v>20541.5</v>
      </c>
      <c r="AE98" s="241">
        <f t="shared" si="46"/>
        <v>-67721</v>
      </c>
      <c r="AF98" s="242">
        <f t="shared" si="46"/>
        <v>-61583</v>
      </c>
      <c r="AG98" s="242">
        <f t="shared" si="46"/>
        <v>-28817.119999999999</v>
      </c>
      <c r="AH98" s="242">
        <f t="shared" si="46"/>
        <v>107308.21999999997</v>
      </c>
      <c r="AI98" s="242">
        <f t="shared" si="46"/>
        <v>-32734.619999999995</v>
      </c>
      <c r="AJ98" s="242">
        <f t="shared" si="46"/>
        <v>219652.15000000002</v>
      </c>
      <c r="AK98" s="242">
        <f t="shared" si="46"/>
        <v>-194322.40000000002</v>
      </c>
      <c r="AL98" s="242">
        <f t="shared" si="46"/>
        <v>-75696</v>
      </c>
      <c r="AM98" s="242">
        <f t="shared" si="46"/>
        <v>22109.127526359545</v>
      </c>
      <c r="AN98" s="242">
        <f t="shared" si="46"/>
        <v>351349.43324270844</v>
      </c>
      <c r="AO98" s="242">
        <f t="shared" si="46"/>
        <v>-143546.33457943855</v>
      </c>
      <c r="AP98" s="242">
        <f t="shared" si="46"/>
        <v>-116889.27411057481</v>
      </c>
      <c r="AR98" s="241">
        <f t="shared" si="46"/>
        <v>-100382.90999092744</v>
      </c>
      <c r="AS98" s="242">
        <f t="shared" si="46"/>
        <v>-37092.249282945922</v>
      </c>
      <c r="AT98" s="242">
        <f t="shared" si="46"/>
        <v>53809.398165784893</v>
      </c>
      <c r="AU98" s="242">
        <f t="shared" si="46"/>
        <v>-7311.653141937968</v>
      </c>
      <c r="AV98" s="242"/>
      <c r="AW98" s="242"/>
      <c r="AX98" s="242"/>
      <c r="AY98" s="242"/>
      <c r="AZ98" s="242"/>
      <c r="BA98" s="242"/>
      <c r="BB98" s="242"/>
      <c r="BC98" s="243"/>
    </row>
    <row r="99" spans="1:56" s="244" customFormat="1" ht="16.5" thickBot="1" x14ac:dyDescent="0.3">
      <c r="B99" s="245" t="s">
        <v>132</v>
      </c>
      <c r="C99" s="246" t="s">
        <v>133</v>
      </c>
      <c r="D99" s="247">
        <v>38955.579999999987</v>
      </c>
      <c r="E99" s="248">
        <f t="shared" ref="E99:P99" si="47">+E98+E2+E94</f>
        <v>20846.099999999984</v>
      </c>
      <c r="F99" s="249">
        <f t="shared" si="47"/>
        <v>23273.57999999998</v>
      </c>
      <c r="G99" s="249">
        <f t="shared" si="47"/>
        <v>10142.739999999983</v>
      </c>
      <c r="H99" s="249">
        <f t="shared" si="47"/>
        <v>-471.9600000000155</v>
      </c>
      <c r="I99" s="249">
        <f t="shared" si="47"/>
        <v>3337.0699999999833</v>
      </c>
      <c r="J99" s="249">
        <f t="shared" si="47"/>
        <v>387.06999999998334</v>
      </c>
      <c r="K99" s="249">
        <f t="shared" si="47"/>
        <v>4854.1499999999851</v>
      </c>
      <c r="L99" s="249">
        <f t="shared" si="47"/>
        <v>-676.25000000001455</v>
      </c>
      <c r="M99" s="249">
        <f t="shared" si="47"/>
        <v>684.79999999998472</v>
      </c>
      <c r="N99" s="249">
        <f t="shared" si="47"/>
        <v>55802.89999999998</v>
      </c>
      <c r="O99" s="249">
        <f t="shared" si="47"/>
        <v>79949.999999999985</v>
      </c>
      <c r="P99" s="250">
        <f t="shared" si="47"/>
        <v>44657.499999999985</v>
      </c>
      <c r="Q99" s="251"/>
      <c r="R99" s="248">
        <f t="shared" ref="R99:AC99" si="48">+R98+R2+R94</f>
        <v>51023.999999999985</v>
      </c>
      <c r="S99" s="249">
        <f t="shared" si="48"/>
        <v>58331.999999999985</v>
      </c>
      <c r="T99" s="249">
        <f t="shared" si="48"/>
        <v>38529.699999999997</v>
      </c>
      <c r="U99" s="249">
        <f t="shared" si="48"/>
        <v>12089.699999999997</v>
      </c>
      <c r="V99" s="249">
        <f t="shared" si="48"/>
        <v>31801.699999999997</v>
      </c>
      <c r="W99" s="249">
        <f t="shared" si="48"/>
        <v>34084.699999999997</v>
      </c>
      <c r="X99" s="249">
        <f t="shared" si="48"/>
        <v>249818.2</v>
      </c>
      <c r="Y99" s="249">
        <f t="shared" si="48"/>
        <v>91419.200000000012</v>
      </c>
      <c r="Z99" s="249">
        <f t="shared" si="48"/>
        <v>68793.200000000012</v>
      </c>
      <c r="AA99" s="249">
        <f t="shared" si="48"/>
        <v>130479.20000000001</v>
      </c>
      <c r="AB99" s="249">
        <f t="shared" si="48"/>
        <v>144716.70000000001</v>
      </c>
      <c r="AC99" s="250">
        <f t="shared" si="48"/>
        <v>165258.20000000001</v>
      </c>
      <c r="AD99" s="251"/>
      <c r="AE99" s="248">
        <f t="shared" ref="AE99:AP99" si="49">+AE98+AE2+AE94</f>
        <v>97537.200000000012</v>
      </c>
      <c r="AF99" s="249">
        <f t="shared" si="49"/>
        <v>35954.200000000012</v>
      </c>
      <c r="AG99" s="249">
        <f t="shared" si="49"/>
        <v>7137.0800000000127</v>
      </c>
      <c r="AH99" s="249">
        <f t="shared" si="49"/>
        <v>114445.29999999999</v>
      </c>
      <c r="AI99" s="249">
        <f t="shared" si="49"/>
        <v>81710.679999999993</v>
      </c>
      <c r="AJ99" s="249">
        <f t="shared" si="49"/>
        <v>301362.83</v>
      </c>
      <c r="AK99" s="249">
        <f t="shared" si="49"/>
        <v>107040.43</v>
      </c>
      <c r="AL99" s="249">
        <f t="shared" si="49"/>
        <v>31344.429999999993</v>
      </c>
      <c r="AM99" s="249">
        <f t="shared" si="49"/>
        <v>53453.557526359538</v>
      </c>
      <c r="AN99" s="249">
        <f t="shared" si="49"/>
        <v>404802.99076906801</v>
      </c>
      <c r="AO99" s="249">
        <f t="shared" si="49"/>
        <v>261256.65618962946</v>
      </c>
      <c r="AP99" s="249">
        <f t="shared" si="49"/>
        <v>138085.38207905466</v>
      </c>
      <c r="AQ99" s="252"/>
      <c r="AR99" s="248">
        <f t="shared" ref="AR99:AU99" si="50">+AR98+AR2+AR94</f>
        <v>37702.472088127222</v>
      </c>
      <c r="AS99" s="249">
        <f t="shared" si="50"/>
        <v>610.22280518129992</v>
      </c>
      <c r="AT99" s="249">
        <f t="shared" si="50"/>
        <v>54419.620970966193</v>
      </c>
      <c r="AU99" s="249">
        <f t="shared" si="50"/>
        <v>47107.967829028225</v>
      </c>
      <c r="AV99" s="249"/>
      <c r="AW99" s="249"/>
      <c r="AX99" s="249"/>
      <c r="AY99" s="249"/>
      <c r="AZ99" s="249"/>
      <c r="BA99" s="249"/>
      <c r="BB99" s="249"/>
      <c r="BC99" s="250"/>
      <c r="BD99" s="252"/>
    </row>
    <row r="100" spans="1:56" x14ac:dyDescent="0.25">
      <c r="D100" s="16"/>
      <c r="E100" s="17"/>
      <c r="F100" s="18"/>
      <c r="G100" s="18"/>
      <c r="H100" s="18"/>
      <c r="I100" s="18"/>
      <c r="J100" s="18"/>
      <c r="K100" s="18"/>
      <c r="L100" s="18"/>
      <c r="M100" s="18"/>
      <c r="N100" s="18"/>
      <c r="O100" s="18"/>
      <c r="P100" s="19"/>
      <c r="R100" s="17"/>
      <c r="S100" s="18"/>
      <c r="T100" s="18"/>
      <c r="U100" s="18"/>
      <c r="V100" s="18"/>
      <c r="W100" s="18"/>
      <c r="X100" s="18"/>
      <c r="Y100" s="18"/>
      <c r="Z100" s="18"/>
      <c r="AA100" s="18"/>
      <c r="AB100" s="18"/>
      <c r="AC100" s="19"/>
      <c r="AE100" s="17"/>
      <c r="AF100" s="18"/>
      <c r="AG100" s="18"/>
      <c r="AH100" s="18"/>
      <c r="AI100" s="18"/>
      <c r="AJ100" s="18"/>
      <c r="AK100" s="18"/>
      <c r="AL100" s="18"/>
      <c r="AM100" s="18"/>
      <c r="AN100" s="18"/>
      <c r="AO100" s="18"/>
      <c r="AP100" s="18"/>
      <c r="AR100" s="17"/>
      <c r="AS100" s="18"/>
      <c r="AT100" s="18"/>
      <c r="AU100" s="18"/>
      <c r="AV100" s="18"/>
      <c r="AW100" s="18"/>
      <c r="AX100" s="18"/>
      <c r="AY100" s="18"/>
      <c r="AZ100" s="18"/>
      <c r="BA100" s="18"/>
      <c r="BB100" s="18"/>
      <c r="BC100" s="19"/>
    </row>
    <row r="101" spans="1:56" ht="15.75" thickBot="1" x14ac:dyDescent="0.3">
      <c r="B101" s="253"/>
      <c r="C101" s="253"/>
      <c r="D101" s="105"/>
      <c r="E101" s="254"/>
      <c r="F101" s="255"/>
      <c r="G101" s="255"/>
      <c r="H101" s="255"/>
      <c r="I101" s="255"/>
      <c r="J101" s="255"/>
      <c r="K101" s="255"/>
      <c r="L101" s="255"/>
      <c r="M101" s="255"/>
      <c r="N101" s="255"/>
      <c r="O101" s="255"/>
      <c r="P101" s="256"/>
      <c r="Q101" s="109"/>
      <c r="R101" s="254"/>
      <c r="S101" s="255"/>
      <c r="T101" s="255"/>
      <c r="U101" s="255"/>
      <c r="V101" s="255"/>
      <c r="W101" s="255"/>
      <c r="X101" s="255"/>
      <c r="Y101" s="255"/>
      <c r="Z101" s="255"/>
      <c r="AA101" s="255"/>
      <c r="AB101" s="255"/>
      <c r="AC101" s="256"/>
      <c r="AD101" s="109"/>
      <c r="AE101" s="254"/>
      <c r="AF101" s="255"/>
      <c r="AG101" s="255"/>
      <c r="AH101" s="255"/>
      <c r="AI101" s="255"/>
      <c r="AJ101" s="255"/>
      <c r="AK101" s="255"/>
      <c r="AL101" s="255"/>
      <c r="AM101" s="255"/>
      <c r="AN101" s="255"/>
      <c r="AO101" s="255"/>
      <c r="AP101" s="255"/>
      <c r="AQ101" s="109"/>
      <c r="AR101" s="254"/>
      <c r="AS101" s="255"/>
      <c r="AT101" s="255"/>
      <c r="AU101" s="255"/>
      <c r="AV101" s="255"/>
      <c r="AW101" s="255"/>
      <c r="AX101" s="255"/>
      <c r="AY101" s="255"/>
      <c r="AZ101" s="255"/>
      <c r="BA101" s="255"/>
      <c r="BB101" s="255"/>
      <c r="BC101" s="256"/>
      <c r="BD101" s="109"/>
    </row>
    <row r="102" spans="1:56" ht="19.5" thickBot="1" x14ac:dyDescent="0.35">
      <c r="B102" s="257">
        <v>4</v>
      </c>
      <c r="C102" s="258" t="s">
        <v>134</v>
      </c>
      <c r="D102" s="33"/>
      <c r="E102" s="259"/>
      <c r="F102" s="260"/>
      <c r="G102" s="260"/>
      <c r="H102" s="260"/>
      <c r="I102" s="260"/>
      <c r="J102" s="260"/>
      <c r="K102" s="260"/>
      <c r="L102" s="260"/>
      <c r="M102" s="260"/>
      <c r="N102" s="260"/>
      <c r="O102" s="260"/>
      <c r="P102" s="261"/>
      <c r="Q102" s="37"/>
      <c r="R102" s="259"/>
      <c r="S102" s="260"/>
      <c r="T102" s="260"/>
      <c r="U102" s="260"/>
      <c r="V102" s="260"/>
      <c r="W102" s="260"/>
      <c r="X102" s="260"/>
      <c r="Y102" s="260"/>
      <c r="Z102" s="260"/>
      <c r="AA102" s="260"/>
      <c r="AB102" s="260"/>
      <c r="AC102" s="261"/>
      <c r="AD102" s="37"/>
      <c r="AE102" s="259"/>
      <c r="AF102" s="260"/>
      <c r="AG102" s="260"/>
      <c r="AH102" s="260"/>
      <c r="AI102" s="260"/>
      <c r="AJ102" s="260"/>
      <c r="AK102" s="260"/>
      <c r="AL102" s="260"/>
      <c r="AM102" s="260"/>
      <c r="AN102" s="260"/>
      <c r="AO102" s="260"/>
      <c r="AP102" s="260"/>
      <c r="AQ102" s="37"/>
      <c r="AR102" s="259"/>
      <c r="AS102" s="260"/>
      <c r="AT102" s="260"/>
      <c r="AU102" s="260"/>
      <c r="AV102" s="260"/>
      <c r="AW102" s="260"/>
      <c r="AX102" s="260"/>
      <c r="AY102" s="260"/>
      <c r="AZ102" s="260"/>
      <c r="BA102" s="260"/>
      <c r="BB102" s="260"/>
      <c r="BC102" s="261"/>
      <c r="BD102" s="37"/>
    </row>
    <row r="103" spans="1:56" s="262" customFormat="1" ht="15.75" x14ac:dyDescent="0.25">
      <c r="B103" s="263"/>
      <c r="C103" s="264" t="s">
        <v>135</v>
      </c>
      <c r="D103" s="265">
        <f t="shared" ref="D103:P103" si="51">+D56</f>
        <v>255712</v>
      </c>
      <c r="E103" s="266">
        <f t="shared" si="51"/>
        <v>0</v>
      </c>
      <c r="F103" s="267">
        <f t="shared" si="51"/>
        <v>55592.53</v>
      </c>
      <c r="G103" s="267">
        <f t="shared" si="51"/>
        <v>50000</v>
      </c>
      <c r="H103" s="267">
        <f t="shared" si="51"/>
        <v>0</v>
      </c>
      <c r="I103" s="267">
        <f t="shared" si="51"/>
        <v>50000</v>
      </c>
      <c r="J103" s="267">
        <f t="shared" si="51"/>
        <v>30000</v>
      </c>
      <c r="K103" s="267">
        <f t="shared" si="51"/>
        <v>67960</v>
      </c>
      <c r="L103" s="267">
        <f t="shared" si="51"/>
        <v>4700</v>
      </c>
      <c r="M103" s="267">
        <f t="shared" si="51"/>
        <v>25711.55</v>
      </c>
      <c r="N103" s="267">
        <f t="shared" si="51"/>
        <v>90000</v>
      </c>
      <c r="O103" s="267">
        <f t="shared" si="51"/>
        <v>118700</v>
      </c>
      <c r="P103" s="268">
        <f t="shared" si="51"/>
        <v>20000</v>
      </c>
      <c r="Q103" s="269"/>
      <c r="R103" s="266">
        <f t="shared" ref="R103:AU103" si="52">+R56</f>
        <v>58000</v>
      </c>
      <c r="S103" s="267">
        <f t="shared" si="52"/>
        <v>124000</v>
      </c>
      <c r="T103" s="267">
        <f t="shared" si="52"/>
        <v>112000</v>
      </c>
      <c r="U103" s="267">
        <f t="shared" si="52"/>
        <v>10000</v>
      </c>
      <c r="V103" s="267">
        <f t="shared" si="52"/>
        <v>137000</v>
      </c>
      <c r="W103" s="267">
        <f t="shared" si="52"/>
        <v>42800</v>
      </c>
      <c r="X103" s="267">
        <f t="shared" si="52"/>
        <v>400000</v>
      </c>
      <c r="Y103" s="267">
        <f t="shared" si="52"/>
        <v>0</v>
      </c>
      <c r="Z103" s="267">
        <f t="shared" si="52"/>
        <v>40000</v>
      </c>
      <c r="AA103" s="267">
        <f t="shared" si="52"/>
        <v>110000</v>
      </c>
      <c r="AB103" s="267">
        <f t="shared" si="52"/>
        <v>110000</v>
      </c>
      <c r="AC103" s="268">
        <f t="shared" si="52"/>
        <v>110000</v>
      </c>
      <c r="AD103" s="269"/>
      <c r="AE103" s="266">
        <f t="shared" si="52"/>
        <v>2438</v>
      </c>
      <c r="AF103" s="267">
        <f t="shared" si="52"/>
        <v>0</v>
      </c>
      <c r="AG103" s="267">
        <f t="shared" si="52"/>
        <v>0</v>
      </c>
      <c r="AH103" s="267">
        <f t="shared" si="52"/>
        <v>500000</v>
      </c>
      <c r="AI103" s="267">
        <f t="shared" si="52"/>
        <v>112062</v>
      </c>
      <c r="AJ103" s="267">
        <f t="shared" si="52"/>
        <v>530000</v>
      </c>
      <c r="AK103" s="267">
        <f t="shared" si="52"/>
        <v>0</v>
      </c>
      <c r="AL103" s="267">
        <f t="shared" si="52"/>
        <v>0</v>
      </c>
      <c r="AM103" s="267">
        <f t="shared" si="52"/>
        <v>199975</v>
      </c>
      <c r="AN103" s="267">
        <f t="shared" si="52"/>
        <v>502271.32547195035</v>
      </c>
      <c r="AO103" s="267">
        <f t="shared" si="52"/>
        <v>0</v>
      </c>
      <c r="AP103" s="267">
        <f t="shared" si="52"/>
        <v>3340</v>
      </c>
      <c r="AQ103" s="269"/>
      <c r="AR103" s="266">
        <f t="shared" si="52"/>
        <v>0</v>
      </c>
      <c r="AS103" s="267">
        <f t="shared" si="52"/>
        <v>16664.783543532929</v>
      </c>
      <c r="AT103" s="267">
        <f t="shared" si="52"/>
        <v>206650</v>
      </c>
      <c r="AU103" s="267">
        <f t="shared" si="52"/>
        <v>47150</v>
      </c>
      <c r="AV103" s="267"/>
      <c r="AW103" s="267"/>
      <c r="AX103" s="267"/>
      <c r="AY103" s="267"/>
      <c r="AZ103" s="267"/>
      <c r="BA103" s="267"/>
      <c r="BB103" s="267"/>
      <c r="BC103" s="268"/>
      <c r="BD103" s="269"/>
    </row>
    <row r="104" spans="1:56" s="262" customFormat="1" ht="15.75" x14ac:dyDescent="0.25">
      <c r="B104" s="263"/>
      <c r="C104" s="264" t="s">
        <v>136</v>
      </c>
      <c r="D104" s="265">
        <f t="shared" ref="D104:P104" si="53">+D92</f>
        <v>-216756.42</v>
      </c>
      <c r="E104" s="266">
        <f t="shared" si="53"/>
        <v>-18109.480000000003</v>
      </c>
      <c r="F104" s="267">
        <f t="shared" si="53"/>
        <v>-53165.05</v>
      </c>
      <c r="G104" s="267">
        <f t="shared" si="53"/>
        <v>-63130.84</v>
      </c>
      <c r="H104" s="267">
        <f t="shared" si="53"/>
        <v>-10614.699999999999</v>
      </c>
      <c r="I104" s="267">
        <f t="shared" si="53"/>
        <v>-46190.97</v>
      </c>
      <c r="J104" s="267">
        <f t="shared" si="53"/>
        <v>-32950</v>
      </c>
      <c r="K104" s="267">
        <f t="shared" si="53"/>
        <v>-63492.92</v>
      </c>
      <c r="L104" s="267">
        <f t="shared" si="53"/>
        <v>-10230.4</v>
      </c>
      <c r="M104" s="267">
        <f t="shared" si="53"/>
        <v>-24350.5</v>
      </c>
      <c r="N104" s="267">
        <f t="shared" si="53"/>
        <v>-34881.9</v>
      </c>
      <c r="O104" s="267">
        <f t="shared" si="53"/>
        <v>-94552.9</v>
      </c>
      <c r="P104" s="268">
        <f t="shared" si="53"/>
        <v>-55292.5</v>
      </c>
      <c r="Q104" s="269"/>
      <c r="R104" s="266">
        <f t="shared" ref="R104:AU104" si="54">+R92</f>
        <v>-53401</v>
      </c>
      <c r="S104" s="267">
        <f t="shared" si="54"/>
        <v>-116692</v>
      </c>
      <c r="T104" s="267">
        <f t="shared" si="54"/>
        <v>-131802.29999999999</v>
      </c>
      <c r="U104" s="267">
        <f t="shared" si="54"/>
        <v>-36440</v>
      </c>
      <c r="V104" s="267">
        <f t="shared" si="54"/>
        <v>-117288</v>
      </c>
      <c r="W104" s="267">
        <f t="shared" si="54"/>
        <v>-40517</v>
      </c>
      <c r="X104" s="267">
        <f t="shared" si="54"/>
        <v>-184266.5</v>
      </c>
      <c r="Y104" s="267">
        <f t="shared" si="54"/>
        <v>-158399</v>
      </c>
      <c r="Z104" s="267">
        <f t="shared" si="54"/>
        <v>-62626</v>
      </c>
      <c r="AA104" s="267">
        <f t="shared" si="54"/>
        <v>-48314</v>
      </c>
      <c r="AB104" s="267">
        <f t="shared" si="54"/>
        <v>-95762.5</v>
      </c>
      <c r="AC104" s="268">
        <f t="shared" si="54"/>
        <v>-89458.5</v>
      </c>
      <c r="AD104" s="269"/>
      <c r="AE104" s="266">
        <f t="shared" si="54"/>
        <v>-70159</v>
      </c>
      <c r="AF104" s="267">
        <f t="shared" si="54"/>
        <v>-61583</v>
      </c>
      <c r="AG104" s="267">
        <f t="shared" si="54"/>
        <v>-28817.119999999999</v>
      </c>
      <c r="AH104" s="267">
        <f t="shared" si="54"/>
        <v>-392691.78</v>
      </c>
      <c r="AI104" s="267">
        <f t="shared" si="54"/>
        <v>-144796.62</v>
      </c>
      <c r="AJ104" s="267">
        <f t="shared" si="54"/>
        <v>-310347.84999999998</v>
      </c>
      <c r="AK104" s="267">
        <f t="shared" si="54"/>
        <v>-194322.40000000002</v>
      </c>
      <c r="AL104" s="267">
        <f t="shared" si="54"/>
        <v>-75696</v>
      </c>
      <c r="AM104" s="267">
        <f t="shared" si="54"/>
        <v>-177865.87247364045</v>
      </c>
      <c r="AN104" s="267">
        <f t="shared" si="54"/>
        <v>-150921.89222924187</v>
      </c>
      <c r="AO104" s="267">
        <f t="shared" si="54"/>
        <v>-143546.33457943855</v>
      </c>
      <c r="AP104" s="267">
        <f t="shared" si="54"/>
        <v>-120229.27411057481</v>
      </c>
      <c r="AQ104" s="269"/>
      <c r="AR104" s="266">
        <f t="shared" si="54"/>
        <v>-100382.90999092744</v>
      </c>
      <c r="AS104" s="267">
        <f t="shared" si="54"/>
        <v>-53757.032826478848</v>
      </c>
      <c r="AT104" s="267">
        <f t="shared" si="54"/>
        <v>-152840.60183421511</v>
      </c>
      <c r="AU104" s="267">
        <f t="shared" si="54"/>
        <v>-54461.653141937968</v>
      </c>
      <c r="AV104" s="267"/>
      <c r="AW104" s="267"/>
      <c r="AX104" s="267"/>
      <c r="AY104" s="267"/>
      <c r="AZ104" s="267"/>
      <c r="BA104" s="267"/>
      <c r="BB104" s="267"/>
      <c r="BC104" s="268"/>
      <c r="BD104" s="269"/>
    </row>
    <row r="105" spans="1:56" s="262" customFormat="1" ht="16.5" thickBot="1" x14ac:dyDescent="0.3">
      <c r="B105" s="270"/>
      <c r="C105" s="271" t="s">
        <v>137</v>
      </c>
      <c r="D105" s="272">
        <f t="shared" ref="D105:AU105" si="55">+D103+D104</f>
        <v>38955.579999999987</v>
      </c>
      <c r="E105" s="273">
        <f t="shared" si="55"/>
        <v>-18109.480000000003</v>
      </c>
      <c r="F105" s="274">
        <f t="shared" si="55"/>
        <v>2427.4799999999959</v>
      </c>
      <c r="G105" s="274">
        <f t="shared" si="55"/>
        <v>-13130.839999999997</v>
      </c>
      <c r="H105" s="274">
        <f t="shared" si="55"/>
        <v>-10614.699999999999</v>
      </c>
      <c r="I105" s="274">
        <f t="shared" si="55"/>
        <v>3809.0299999999988</v>
      </c>
      <c r="J105" s="274">
        <f t="shared" si="55"/>
        <v>-2950</v>
      </c>
      <c r="K105" s="274">
        <f t="shared" si="55"/>
        <v>4467.0800000000017</v>
      </c>
      <c r="L105" s="274">
        <f t="shared" si="55"/>
        <v>-5530.4</v>
      </c>
      <c r="M105" s="274">
        <f t="shared" si="55"/>
        <v>1361.0499999999993</v>
      </c>
      <c r="N105" s="274">
        <f t="shared" si="55"/>
        <v>55118.1</v>
      </c>
      <c r="O105" s="274">
        <f t="shared" si="55"/>
        <v>24147.100000000006</v>
      </c>
      <c r="P105" s="275">
        <f t="shared" si="55"/>
        <v>-35292.5</v>
      </c>
      <c r="Q105" s="276"/>
      <c r="R105" s="273">
        <f t="shared" si="55"/>
        <v>4599</v>
      </c>
      <c r="S105" s="274">
        <f t="shared" si="55"/>
        <v>7308</v>
      </c>
      <c r="T105" s="274">
        <f t="shared" si="55"/>
        <v>-19802.299999999988</v>
      </c>
      <c r="U105" s="274">
        <f t="shared" si="55"/>
        <v>-26440</v>
      </c>
      <c r="V105" s="274">
        <f t="shared" si="55"/>
        <v>19712</v>
      </c>
      <c r="W105" s="274">
        <f t="shared" si="55"/>
        <v>2283</v>
      </c>
      <c r="X105" s="274">
        <f t="shared" si="55"/>
        <v>215733.5</v>
      </c>
      <c r="Y105" s="274">
        <f t="shared" si="55"/>
        <v>-158399</v>
      </c>
      <c r="Z105" s="274">
        <f t="shared" si="55"/>
        <v>-22626</v>
      </c>
      <c r="AA105" s="274">
        <f t="shared" si="55"/>
        <v>61686</v>
      </c>
      <c r="AB105" s="274">
        <f t="shared" si="55"/>
        <v>14237.5</v>
      </c>
      <c r="AC105" s="275">
        <f t="shared" si="55"/>
        <v>20541.5</v>
      </c>
      <c r="AD105" s="276"/>
      <c r="AE105" s="273">
        <f t="shared" si="55"/>
        <v>-67721</v>
      </c>
      <c r="AF105" s="274">
        <f t="shared" si="55"/>
        <v>-61583</v>
      </c>
      <c r="AG105" s="274">
        <f t="shared" si="55"/>
        <v>-28817.119999999999</v>
      </c>
      <c r="AH105" s="274">
        <f t="shared" si="55"/>
        <v>107308.21999999997</v>
      </c>
      <c r="AI105" s="274">
        <f t="shared" si="55"/>
        <v>-32734.619999999995</v>
      </c>
      <c r="AJ105" s="274">
        <f t="shared" si="55"/>
        <v>219652.15000000002</v>
      </c>
      <c r="AK105" s="274">
        <f t="shared" si="55"/>
        <v>-194322.40000000002</v>
      </c>
      <c r="AL105" s="274">
        <f t="shared" si="55"/>
        <v>-75696</v>
      </c>
      <c r="AM105" s="274">
        <f t="shared" si="55"/>
        <v>22109.127526359545</v>
      </c>
      <c r="AN105" s="274">
        <f t="shared" si="55"/>
        <v>351349.43324270844</v>
      </c>
      <c r="AO105" s="274">
        <f t="shared" si="55"/>
        <v>-143546.33457943855</v>
      </c>
      <c r="AP105" s="274">
        <f t="shared" si="55"/>
        <v>-116889.27411057481</v>
      </c>
      <c r="AQ105" s="276"/>
      <c r="AR105" s="273">
        <f t="shared" si="55"/>
        <v>-100382.90999092744</v>
      </c>
      <c r="AS105" s="274">
        <f t="shared" si="55"/>
        <v>-37092.249282945922</v>
      </c>
      <c r="AT105" s="274">
        <f t="shared" si="55"/>
        <v>53809.398165784893</v>
      </c>
      <c r="AU105" s="274">
        <f t="shared" si="55"/>
        <v>-7311.653141937968</v>
      </c>
      <c r="AV105" s="274"/>
      <c r="AW105" s="274"/>
      <c r="AX105" s="274"/>
      <c r="AY105" s="274"/>
      <c r="AZ105" s="274"/>
      <c r="BA105" s="274"/>
      <c r="BB105" s="274"/>
      <c r="BC105" s="275"/>
      <c r="BD105" s="276"/>
    </row>
    <row r="106" spans="1:56" x14ac:dyDescent="0.25">
      <c r="D106" s="16"/>
      <c r="E106" s="17"/>
      <c r="F106" s="18"/>
      <c r="G106" s="18"/>
      <c r="H106" s="18"/>
      <c r="I106" s="18"/>
      <c r="J106" s="18"/>
      <c r="K106" s="18"/>
      <c r="L106" s="18"/>
      <c r="M106" s="18"/>
      <c r="N106" s="18"/>
      <c r="O106" s="18"/>
      <c r="P106" s="19"/>
      <c r="R106" s="17"/>
      <c r="S106" s="18"/>
      <c r="T106" s="18"/>
      <c r="U106" s="18"/>
      <c r="V106" s="18"/>
      <c r="W106" s="18"/>
      <c r="X106" s="18"/>
      <c r="Y106" s="18"/>
      <c r="Z106" s="18"/>
      <c r="AA106" s="18"/>
      <c r="AB106" s="18"/>
      <c r="AC106" s="19"/>
      <c r="AE106" s="17"/>
      <c r="AF106" s="18"/>
      <c r="AG106" s="18"/>
      <c r="AH106" s="18"/>
      <c r="AI106" s="18"/>
      <c r="AJ106" s="18"/>
      <c r="AK106" s="18"/>
      <c r="AL106" s="18"/>
      <c r="AM106" s="18"/>
      <c r="AN106" s="18"/>
      <c r="AO106" s="18"/>
      <c r="AP106" s="18"/>
      <c r="AR106" s="17"/>
      <c r="AS106" s="18"/>
      <c r="AT106" s="18"/>
      <c r="AU106" s="18"/>
      <c r="AV106" s="18"/>
      <c r="AW106" s="18"/>
      <c r="AX106" s="18"/>
      <c r="AY106" s="18"/>
      <c r="AZ106" s="18"/>
      <c r="BA106" s="18"/>
      <c r="BB106" s="18"/>
      <c r="BC106" s="19"/>
    </row>
    <row r="107" spans="1:56" x14ac:dyDescent="0.25">
      <c r="B107" s="277" t="s">
        <v>138</v>
      </c>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9"/>
    </row>
    <row r="108" spans="1:56" ht="15.75" thickBot="1" x14ac:dyDescent="0.3">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9"/>
    </row>
    <row r="109" spans="1:56" ht="15.75" thickBot="1" x14ac:dyDescent="0.3">
      <c r="A109" s="278" t="s">
        <v>139</v>
      </c>
      <c r="B109" s="279" t="s">
        <v>139</v>
      </c>
      <c r="C109" s="154" t="s">
        <v>83</v>
      </c>
      <c r="D109" s="91"/>
      <c r="E109" s="155"/>
      <c r="F109" s="156"/>
      <c r="G109" s="156"/>
      <c r="H109" s="156"/>
      <c r="I109" s="156"/>
      <c r="J109" s="156"/>
      <c r="K109" s="156"/>
      <c r="L109" s="156"/>
      <c r="M109" s="156"/>
      <c r="N109" s="156"/>
      <c r="O109" s="156"/>
      <c r="P109" s="157"/>
      <c r="Q109" s="95"/>
      <c r="R109" s="158"/>
      <c r="S109" s="159"/>
      <c r="T109" s="159"/>
      <c r="U109" s="159"/>
      <c r="V109" s="159"/>
      <c r="W109" s="159"/>
      <c r="X109" s="159"/>
      <c r="Y109" s="159"/>
      <c r="Z109" s="159"/>
      <c r="AA109" s="159"/>
      <c r="AB109" s="159"/>
      <c r="AC109" s="160"/>
      <c r="AD109" s="95"/>
      <c r="AE109" s="155"/>
      <c r="AF109" s="156"/>
      <c r="AG109" s="156"/>
      <c r="AH109" s="156"/>
      <c r="AI109" s="156"/>
      <c r="AJ109" s="156"/>
      <c r="AK109" s="156"/>
      <c r="AL109" s="156"/>
      <c r="AM109" s="156"/>
      <c r="AN109" s="156"/>
      <c r="AO109" s="156"/>
      <c r="AP109" s="156"/>
      <c r="AQ109" s="95"/>
      <c r="AR109" s="158"/>
      <c r="AS109" s="159"/>
      <c r="AT109" s="159"/>
      <c r="AU109" s="159"/>
      <c r="AV109" s="159"/>
      <c r="AW109" s="159"/>
      <c r="AX109" s="159"/>
      <c r="AY109" s="159"/>
      <c r="AZ109" s="159"/>
      <c r="BA109" s="159"/>
      <c r="BB109" s="159"/>
      <c r="BC109" s="160"/>
      <c r="BD109" s="95"/>
    </row>
    <row r="110" spans="1:56" ht="15.75" thickBot="1" x14ac:dyDescent="0.3">
      <c r="A110" s="1" t="s">
        <v>84</v>
      </c>
      <c r="B110" s="280" t="s">
        <v>84</v>
      </c>
      <c r="C110" s="280" t="s">
        <v>85</v>
      </c>
      <c r="D110" s="281"/>
      <c r="E110" s="282"/>
      <c r="F110" s="283"/>
      <c r="G110" s="283"/>
      <c r="H110" s="283"/>
      <c r="I110" s="283"/>
      <c r="J110" s="283"/>
      <c r="K110" s="283"/>
      <c r="L110" s="283"/>
      <c r="M110" s="283"/>
      <c r="N110" s="283"/>
      <c r="O110" s="283"/>
      <c r="P110" s="284"/>
      <c r="Q110" s="285"/>
      <c r="R110" s="286"/>
      <c r="S110" s="287"/>
      <c r="T110" s="287"/>
      <c r="U110" s="287"/>
      <c r="V110" s="287"/>
      <c r="W110" s="287"/>
      <c r="X110" s="287"/>
      <c r="Y110" s="287"/>
      <c r="Z110" s="287"/>
      <c r="AA110" s="287"/>
      <c r="AB110" s="287"/>
      <c r="AC110" s="288"/>
      <c r="AD110" s="285"/>
      <c r="AE110" s="282"/>
      <c r="AF110" s="283"/>
      <c r="AG110" s="283"/>
      <c r="AH110" s="283"/>
      <c r="AI110" s="283"/>
      <c r="AJ110" s="283"/>
      <c r="AK110" s="283"/>
      <c r="AL110" s="283"/>
      <c r="AM110" s="283"/>
      <c r="AN110" s="283"/>
      <c r="AO110" s="283"/>
      <c r="AP110" s="283"/>
      <c r="AQ110" s="285"/>
      <c r="AR110" s="286"/>
      <c r="AS110" s="287"/>
      <c r="AT110" s="287"/>
      <c r="AU110" s="287"/>
      <c r="AV110" s="287"/>
      <c r="AW110" s="287"/>
      <c r="AX110" s="287"/>
      <c r="AY110" s="287"/>
      <c r="AZ110" s="287"/>
      <c r="BA110" s="287"/>
      <c r="BB110" s="287"/>
      <c r="BC110" s="288"/>
      <c r="BD110" s="285"/>
    </row>
    <row r="111" spans="1:56" ht="15.75" thickBot="1" x14ac:dyDescent="0.3">
      <c r="A111" s="1" t="s">
        <v>86</v>
      </c>
      <c r="B111" s="289" t="s">
        <v>86</v>
      </c>
      <c r="C111" s="290" t="s">
        <v>87</v>
      </c>
      <c r="D111" s="91"/>
      <c r="E111" s="291"/>
      <c r="F111" s="292"/>
      <c r="G111" s="292"/>
      <c r="H111" s="292"/>
      <c r="I111" s="292"/>
      <c r="J111" s="292"/>
      <c r="K111" s="292"/>
      <c r="L111" s="292"/>
      <c r="M111" s="292"/>
      <c r="N111" s="292"/>
      <c r="O111" s="292"/>
      <c r="P111" s="293"/>
      <c r="Q111" s="95"/>
      <c r="R111" s="294"/>
      <c r="S111" s="295"/>
      <c r="T111" s="295"/>
      <c r="U111" s="295"/>
      <c r="V111" s="295"/>
      <c r="W111" s="295"/>
      <c r="X111" s="295"/>
      <c r="Y111" s="295"/>
      <c r="Z111" s="295"/>
      <c r="AA111" s="295"/>
      <c r="AB111" s="295"/>
      <c r="AC111" s="296"/>
      <c r="AD111" s="95"/>
      <c r="AE111" s="291"/>
      <c r="AF111" s="292"/>
      <c r="AG111" s="292"/>
      <c r="AH111" s="292"/>
      <c r="AI111" s="292"/>
      <c r="AJ111" s="292"/>
      <c r="AK111" s="292"/>
      <c r="AL111" s="292"/>
      <c r="AM111" s="292"/>
      <c r="AN111" s="292"/>
      <c r="AO111" s="292"/>
      <c r="AP111" s="292"/>
      <c r="AQ111" s="95"/>
      <c r="AR111" s="294"/>
      <c r="AS111" s="295"/>
      <c r="AT111" s="295"/>
      <c r="AU111" s="295"/>
      <c r="AV111" s="295"/>
      <c r="AW111" s="295"/>
      <c r="AX111" s="295"/>
      <c r="AY111" s="295"/>
      <c r="AZ111" s="295"/>
      <c r="BA111" s="295"/>
      <c r="BB111" s="295"/>
      <c r="BC111" s="296"/>
      <c r="BD111" s="95"/>
    </row>
    <row r="112" spans="1:56" x14ac:dyDescent="0.25">
      <c r="A112" s="1" t="s">
        <v>140</v>
      </c>
      <c r="B112" s="216" t="s">
        <v>86</v>
      </c>
      <c r="C112" s="297" t="s">
        <v>141</v>
      </c>
      <c r="D112" s="298"/>
      <c r="E112" s="299">
        <v>0</v>
      </c>
      <c r="F112" s="300">
        <v>0</v>
      </c>
      <c r="G112" s="300">
        <v>0</v>
      </c>
      <c r="H112" s="300">
        <v>0</v>
      </c>
      <c r="I112" s="300">
        <v>0</v>
      </c>
      <c r="J112" s="300">
        <v>0</v>
      </c>
      <c r="K112" s="300">
        <v>0</v>
      </c>
      <c r="L112" s="300">
        <v>0</v>
      </c>
      <c r="M112" s="300">
        <v>0</v>
      </c>
      <c r="N112" s="300">
        <v>0</v>
      </c>
      <c r="O112" s="300">
        <v>0</v>
      </c>
      <c r="P112" s="301">
        <v>0</v>
      </c>
      <c r="Q112" s="302"/>
      <c r="R112" s="303">
        <v>0</v>
      </c>
      <c r="S112" s="304">
        <v>0</v>
      </c>
      <c r="T112" s="304">
        <v>0</v>
      </c>
      <c r="U112" s="304">
        <v>0</v>
      </c>
      <c r="V112" s="304">
        <v>0</v>
      </c>
      <c r="W112" s="304">
        <v>0</v>
      </c>
      <c r="X112" s="304">
        <v>0</v>
      </c>
      <c r="Y112" s="304">
        <v>0</v>
      </c>
      <c r="Z112" s="304">
        <v>0</v>
      </c>
      <c r="AA112" s="304">
        <v>0</v>
      </c>
      <c r="AB112" s="304">
        <v>0</v>
      </c>
      <c r="AC112" s="305">
        <v>0</v>
      </c>
      <c r="AD112" s="302"/>
      <c r="AE112" s="299">
        <v>0</v>
      </c>
      <c r="AF112" s="300">
        <v>0</v>
      </c>
      <c r="AG112" s="300">
        <v>0</v>
      </c>
      <c r="AH112" s="300">
        <v>0</v>
      </c>
      <c r="AI112" s="300">
        <v>25000</v>
      </c>
      <c r="AJ112" s="300">
        <v>25000</v>
      </c>
      <c r="AK112" s="300">
        <v>25000</v>
      </c>
      <c r="AL112" s="300">
        <v>25000</v>
      </c>
      <c r="AM112" s="300"/>
      <c r="AN112" s="300"/>
      <c r="AO112" s="300"/>
      <c r="AP112" s="300"/>
      <c r="AQ112" s="302"/>
      <c r="AR112" s="303"/>
      <c r="AS112" s="304"/>
      <c r="AT112" s="304"/>
      <c r="AU112" s="304"/>
      <c r="AV112" s="304"/>
      <c r="AW112" s="304"/>
      <c r="AX112" s="304"/>
      <c r="AY112" s="304"/>
      <c r="AZ112" s="304"/>
      <c r="BA112" s="304"/>
      <c r="BB112" s="304"/>
      <c r="BC112" s="305"/>
      <c r="BD112" s="302"/>
    </row>
    <row r="113" spans="1:56" x14ac:dyDescent="0.25">
      <c r="A113" s="1" t="s">
        <v>142</v>
      </c>
      <c r="B113" s="216"/>
      <c r="C113" s="297"/>
      <c r="D113" s="298"/>
      <c r="E113" s="299"/>
      <c r="F113" s="300"/>
      <c r="G113" s="300"/>
      <c r="H113" s="300"/>
      <c r="I113" s="300"/>
      <c r="J113" s="300"/>
      <c r="K113" s="300"/>
      <c r="L113" s="300"/>
      <c r="M113" s="300"/>
      <c r="N113" s="300"/>
      <c r="O113" s="300"/>
      <c r="P113" s="301"/>
      <c r="Q113" s="302"/>
      <c r="R113" s="303"/>
      <c r="S113" s="304"/>
      <c r="T113" s="304"/>
      <c r="U113" s="304"/>
      <c r="V113" s="304"/>
      <c r="W113" s="304"/>
      <c r="X113" s="304"/>
      <c r="Y113" s="304"/>
      <c r="Z113" s="304"/>
      <c r="AA113" s="304"/>
      <c r="AB113" s="304"/>
      <c r="AC113" s="305"/>
      <c r="AD113" s="302"/>
      <c r="AE113" s="299"/>
      <c r="AF113" s="300"/>
      <c r="AG113" s="300"/>
      <c r="AH113" s="300"/>
      <c r="AI113" s="300"/>
      <c r="AJ113" s="300"/>
      <c r="AK113" s="300"/>
      <c r="AL113" s="300"/>
      <c r="AM113" s="300"/>
      <c r="AN113" s="300"/>
      <c r="AO113" s="300"/>
      <c r="AP113" s="300"/>
      <c r="AQ113" s="302"/>
      <c r="AR113" s="303"/>
      <c r="AS113" s="304"/>
      <c r="AT113" s="304"/>
      <c r="AU113" s="304"/>
      <c r="AV113" s="304"/>
      <c r="AW113" s="304"/>
      <c r="AX113" s="304"/>
      <c r="AY113" s="304"/>
      <c r="AZ113" s="304"/>
      <c r="BA113" s="304"/>
      <c r="BB113" s="304"/>
      <c r="BC113" s="305"/>
      <c r="BD113" s="302"/>
    </row>
    <row r="114" spans="1:56" ht="15.75" thickBot="1" x14ac:dyDescent="0.3">
      <c r="A114" s="1" t="s">
        <v>143</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5"/>
      <c r="BD114" s="302"/>
    </row>
    <row r="115" spans="1:56" ht="15.75" thickBot="1" x14ac:dyDescent="0.3">
      <c r="A115" t="s">
        <v>88</v>
      </c>
      <c r="B115" s="289" t="s">
        <v>88</v>
      </c>
      <c r="C115" s="290" t="s">
        <v>89</v>
      </c>
      <c r="D115" s="91"/>
      <c r="E115" s="291"/>
      <c r="F115" s="292"/>
      <c r="G115" s="292"/>
      <c r="H115" s="292"/>
      <c r="I115" s="292"/>
      <c r="J115" s="292"/>
      <c r="K115" s="292"/>
      <c r="L115" s="292"/>
      <c r="M115" s="292"/>
      <c r="N115" s="292"/>
      <c r="O115" s="292"/>
      <c r="P115" s="293"/>
      <c r="Q115" s="95"/>
      <c r="R115" s="294"/>
      <c r="S115" s="295"/>
      <c r="T115" s="295"/>
      <c r="U115" s="295"/>
      <c r="V115" s="295"/>
      <c r="W115" s="295"/>
      <c r="X115" s="295"/>
      <c r="Y115" s="295"/>
      <c r="Z115" s="295"/>
      <c r="AA115" s="295"/>
      <c r="AB115" s="295"/>
      <c r="AC115" s="296"/>
      <c r="AD115" s="95"/>
      <c r="AE115" s="291"/>
      <c r="AF115" s="292"/>
      <c r="AG115" s="292"/>
      <c r="AH115" s="292"/>
      <c r="AI115" s="292"/>
      <c r="AJ115" s="292"/>
      <c r="AK115" s="292"/>
      <c r="AL115" s="292"/>
      <c r="AM115" s="292"/>
      <c r="AN115" s="292"/>
      <c r="AO115" s="292"/>
      <c r="AP115" s="292"/>
      <c r="AQ115" s="95"/>
      <c r="AR115" s="294"/>
      <c r="AS115" s="295"/>
      <c r="AT115" s="295"/>
      <c r="AU115" s="295"/>
      <c r="AV115" s="295"/>
      <c r="AW115" s="295"/>
      <c r="AX115" s="295"/>
      <c r="AY115" s="295"/>
      <c r="AZ115" s="295"/>
      <c r="BA115" s="295"/>
      <c r="BB115" s="295"/>
      <c r="BC115" s="296"/>
      <c r="BD115" s="95"/>
    </row>
    <row r="116" spans="1:56" x14ac:dyDescent="0.25">
      <c r="A116" t="s">
        <v>144</v>
      </c>
      <c r="B116" s="216" t="s">
        <v>88</v>
      </c>
      <c r="C116" s="297" t="s">
        <v>145</v>
      </c>
      <c r="D116" s="298"/>
      <c r="E116" s="299">
        <v>1378.37</v>
      </c>
      <c r="F116" s="300">
        <v>2831.42</v>
      </c>
      <c r="G116" s="300">
        <v>10909.17</v>
      </c>
      <c r="H116" s="300">
        <v>0</v>
      </c>
      <c r="I116" s="300">
        <v>18062.82</v>
      </c>
      <c r="J116" s="300">
        <v>13402</v>
      </c>
      <c r="K116" s="300">
        <v>11806.82</v>
      </c>
      <c r="L116" s="300">
        <v>0</v>
      </c>
      <c r="M116" s="300">
        <v>1205</v>
      </c>
      <c r="N116" s="300">
        <v>9243</v>
      </c>
      <c r="O116" s="300">
        <v>55580</v>
      </c>
      <c r="P116" s="301">
        <v>27478</v>
      </c>
      <c r="Q116" s="302"/>
      <c r="R116" s="303">
        <v>10829</v>
      </c>
      <c r="S116" s="304">
        <v>84514</v>
      </c>
      <c r="T116" s="304">
        <v>72939</v>
      </c>
      <c r="U116" s="304">
        <v>3039</v>
      </c>
      <c r="V116" s="304">
        <v>82922</v>
      </c>
      <c r="W116" s="304">
        <v>490</v>
      </c>
      <c r="X116" s="304">
        <v>54941</v>
      </c>
      <c r="Y116" s="304">
        <v>66363</v>
      </c>
      <c r="Z116" s="304">
        <v>6965</v>
      </c>
      <c r="AA116" s="304">
        <v>6871</v>
      </c>
      <c r="AB116" s="304">
        <v>32934</v>
      </c>
      <c r="AC116" s="305">
        <v>2722.5</v>
      </c>
      <c r="AD116" s="302"/>
      <c r="AE116" s="299">
        <v>9718</v>
      </c>
      <c r="AF116" s="300">
        <v>4814</v>
      </c>
      <c r="AG116" s="300"/>
      <c r="AH116" s="300"/>
      <c r="AI116" s="300">
        <v>135.26</v>
      </c>
      <c r="AJ116" s="300">
        <v>77.14</v>
      </c>
      <c r="AK116" s="300"/>
      <c r="AL116" s="300"/>
      <c r="AM116" s="300"/>
      <c r="AN116" s="300"/>
      <c r="AO116" s="300"/>
      <c r="AP116" s="300"/>
      <c r="AQ116" s="302"/>
      <c r="AR116" s="303"/>
      <c r="AS116" s="304"/>
      <c r="AT116" s="304"/>
      <c r="AU116" s="304"/>
      <c r="AV116" s="304"/>
      <c r="AW116" s="304"/>
      <c r="AX116" s="304"/>
      <c r="AY116" s="304"/>
      <c r="AZ116" s="304"/>
      <c r="BA116" s="304"/>
      <c r="BB116" s="304"/>
      <c r="BC116" s="305"/>
      <c r="BD116" s="302"/>
    </row>
    <row r="117" spans="1:56" x14ac:dyDescent="0.25">
      <c r="A117" t="s">
        <v>146</v>
      </c>
      <c r="B117" s="216" t="s">
        <v>88</v>
      </c>
      <c r="C117" s="297" t="s">
        <v>147</v>
      </c>
      <c r="D117" s="298"/>
      <c r="E117" s="299">
        <v>1213.8</v>
      </c>
      <c r="F117" s="300">
        <v>31833</v>
      </c>
      <c r="G117" s="300">
        <v>16476</v>
      </c>
      <c r="H117" s="300">
        <v>0</v>
      </c>
      <c r="I117" s="300">
        <v>0</v>
      </c>
      <c r="J117" s="300">
        <v>0</v>
      </c>
      <c r="K117" s="300">
        <v>31800</v>
      </c>
      <c r="L117" s="300">
        <v>0</v>
      </c>
      <c r="M117" s="300">
        <v>0</v>
      </c>
      <c r="N117" s="300">
        <v>0</v>
      </c>
      <c r="O117" s="300">
        <v>0</v>
      </c>
      <c r="P117" s="301">
        <v>0</v>
      </c>
      <c r="Q117" s="302"/>
      <c r="R117" s="303">
        <v>0</v>
      </c>
      <c r="S117" s="304">
        <v>0</v>
      </c>
      <c r="T117" s="304">
        <v>15799</v>
      </c>
      <c r="U117" s="304">
        <v>0</v>
      </c>
      <c r="V117" s="304">
        <v>0</v>
      </c>
      <c r="W117" s="304">
        <v>0</v>
      </c>
      <c r="X117" s="304">
        <v>0</v>
      </c>
      <c r="Y117" s="304">
        <v>0</v>
      </c>
      <c r="Z117" s="304">
        <v>0</v>
      </c>
      <c r="AA117" s="304">
        <v>0</v>
      </c>
      <c r="AB117" s="304">
        <v>0</v>
      </c>
      <c r="AC117" s="305">
        <v>0</v>
      </c>
      <c r="AD117" s="302"/>
      <c r="AE117" s="299">
        <v>259</v>
      </c>
      <c r="AF117" s="300">
        <v>1353</v>
      </c>
      <c r="AG117" s="300">
        <v>1472</v>
      </c>
      <c r="AH117" s="300">
        <v>3408.2</v>
      </c>
      <c r="AI117" s="300">
        <v>5423.15</v>
      </c>
      <c r="AJ117" s="300">
        <v>1816.36</v>
      </c>
      <c r="AK117" s="300">
        <v>1351.3</v>
      </c>
      <c r="AL117" s="300"/>
      <c r="AM117" s="300">
        <v>3371.6459408866663</v>
      </c>
      <c r="AN117" s="300">
        <v>109.52638700947224</v>
      </c>
      <c r="AO117" s="300"/>
      <c r="AP117" s="300"/>
      <c r="AQ117" s="302"/>
      <c r="AR117" s="303"/>
      <c r="AS117" s="304"/>
      <c r="AT117" s="304"/>
      <c r="AU117" s="304"/>
      <c r="AV117" s="304"/>
      <c r="AW117" s="304"/>
      <c r="AX117" s="304"/>
      <c r="AY117" s="304"/>
      <c r="AZ117" s="304"/>
      <c r="BA117" s="304"/>
      <c r="BB117" s="304"/>
      <c r="BC117" s="305"/>
      <c r="BD117" s="302"/>
    </row>
    <row r="118" spans="1:56" x14ac:dyDescent="0.25">
      <c r="A118" t="s">
        <v>148</v>
      </c>
      <c r="B118" s="216" t="s">
        <v>88</v>
      </c>
      <c r="C118" s="297" t="s">
        <v>149</v>
      </c>
      <c r="D118" s="298"/>
      <c r="E118" s="299">
        <v>0</v>
      </c>
      <c r="F118" s="300">
        <v>0</v>
      </c>
      <c r="G118" s="300">
        <v>0</v>
      </c>
      <c r="H118" s="300">
        <v>0</v>
      </c>
      <c r="I118" s="300">
        <v>0</v>
      </c>
      <c r="J118" s="300">
        <v>0</v>
      </c>
      <c r="K118" s="300">
        <v>0</v>
      </c>
      <c r="L118" s="300">
        <v>0</v>
      </c>
      <c r="M118" s="300">
        <v>0</v>
      </c>
      <c r="N118" s="300">
        <v>0</v>
      </c>
      <c r="O118" s="300">
        <v>0</v>
      </c>
      <c r="P118" s="301">
        <v>0</v>
      </c>
      <c r="Q118" s="302"/>
      <c r="R118" s="303">
        <v>0</v>
      </c>
      <c r="S118" s="304">
        <v>0</v>
      </c>
      <c r="T118" s="304">
        <v>0</v>
      </c>
      <c r="U118" s="304">
        <v>0</v>
      </c>
      <c r="V118" s="304">
        <v>0</v>
      </c>
      <c r="W118" s="304">
        <v>0</v>
      </c>
      <c r="X118" s="304">
        <v>0</v>
      </c>
      <c r="Y118" s="304">
        <v>0</v>
      </c>
      <c r="Z118" s="304">
        <v>0</v>
      </c>
      <c r="AA118" s="304">
        <v>0</v>
      </c>
      <c r="AB118" s="304">
        <v>0</v>
      </c>
      <c r="AC118" s="305">
        <v>0</v>
      </c>
      <c r="AD118" s="302"/>
      <c r="AE118" s="299">
        <v>0</v>
      </c>
      <c r="AF118" s="300">
        <v>0</v>
      </c>
      <c r="AG118" s="300">
        <v>0</v>
      </c>
      <c r="AH118" s="300">
        <v>0</v>
      </c>
      <c r="AI118" s="300">
        <v>7400</v>
      </c>
      <c r="AJ118" s="300"/>
      <c r="AK118" s="300">
        <v>14094</v>
      </c>
      <c r="AL118" s="300">
        <v>1300</v>
      </c>
      <c r="AM118" s="300"/>
      <c r="AN118" s="300"/>
      <c r="AO118" s="300"/>
      <c r="AP118" s="300"/>
      <c r="AQ118" s="302"/>
      <c r="AR118" s="303"/>
      <c r="AS118" s="304"/>
      <c r="AT118" s="304"/>
      <c r="AU118" s="304"/>
      <c r="AV118" s="304"/>
      <c r="AW118" s="304"/>
      <c r="AX118" s="304"/>
      <c r="AY118" s="304"/>
      <c r="AZ118" s="304"/>
      <c r="BA118" s="304"/>
      <c r="BB118" s="304"/>
      <c r="BC118" s="305"/>
      <c r="BD118" s="302"/>
    </row>
    <row r="119" spans="1:56" x14ac:dyDescent="0.25">
      <c r="A119" t="s">
        <v>150</v>
      </c>
      <c r="B119" s="216" t="s">
        <v>88</v>
      </c>
      <c r="C119" s="297" t="s">
        <v>151</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7264.55</v>
      </c>
      <c r="AJ119" s="300"/>
      <c r="AK119" s="300">
        <v>676.99</v>
      </c>
      <c r="AL119" s="300"/>
      <c r="AM119" s="300"/>
      <c r="AN119" s="300"/>
      <c r="AO119" s="300"/>
      <c r="AP119" s="300"/>
      <c r="AQ119" s="302"/>
      <c r="AR119" s="303"/>
      <c r="AS119" s="304"/>
      <c r="AT119" s="304"/>
      <c r="AU119" s="304"/>
      <c r="AV119" s="304"/>
      <c r="AW119" s="304"/>
      <c r="AX119" s="304"/>
      <c r="AY119" s="304"/>
      <c r="AZ119" s="304"/>
      <c r="BA119" s="304"/>
      <c r="BB119" s="304"/>
      <c r="BC119" s="305"/>
      <c r="BD119" s="302"/>
    </row>
    <row r="120" spans="1:56" x14ac:dyDescent="0.25">
      <c r="A120" t="s">
        <v>152</v>
      </c>
      <c r="B120" s="216" t="s">
        <v>88</v>
      </c>
      <c r="C120" s="297" t="s">
        <v>153</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38</v>
      </c>
      <c r="AF120" s="300">
        <v>0</v>
      </c>
      <c r="AG120" s="300">
        <v>0</v>
      </c>
      <c r="AH120" s="300">
        <v>0</v>
      </c>
      <c r="AI120" s="300"/>
      <c r="AJ120" s="300"/>
      <c r="AK120" s="300">
        <v>491.94</v>
      </c>
      <c r="AL120" s="300">
        <v>4339</v>
      </c>
      <c r="AM120" s="300"/>
      <c r="AN120" s="300"/>
      <c r="AO120" s="300"/>
      <c r="AP120" s="300"/>
      <c r="AQ120" s="302"/>
      <c r="AR120" s="303"/>
      <c r="AS120" s="304"/>
      <c r="AT120" s="304"/>
      <c r="AU120" s="304"/>
      <c r="AV120" s="304"/>
      <c r="AW120" s="304"/>
      <c r="AX120" s="304"/>
      <c r="AY120" s="304"/>
      <c r="AZ120" s="304"/>
      <c r="BA120" s="304"/>
      <c r="BB120" s="304"/>
      <c r="BC120" s="305"/>
      <c r="BD120" s="302"/>
    </row>
    <row r="121" spans="1:56" x14ac:dyDescent="0.25">
      <c r="A121" t="s">
        <v>154</v>
      </c>
      <c r="B121" s="216" t="s">
        <v>88</v>
      </c>
      <c r="C121" s="217" t="s">
        <v>155</v>
      </c>
      <c r="D121" s="43"/>
      <c r="E121" s="218">
        <v>0</v>
      </c>
      <c r="F121" s="219">
        <v>0</v>
      </c>
      <c r="G121" s="219">
        <v>0</v>
      </c>
      <c r="H121" s="219">
        <v>0</v>
      </c>
      <c r="I121" s="219">
        <v>0</v>
      </c>
      <c r="J121" s="219">
        <v>0</v>
      </c>
      <c r="K121" s="219">
        <v>0</v>
      </c>
      <c r="L121" s="219">
        <v>0</v>
      </c>
      <c r="M121" s="219">
        <v>0</v>
      </c>
      <c r="N121" s="219">
        <v>0</v>
      </c>
      <c r="O121" s="219">
        <v>0</v>
      </c>
      <c r="P121" s="220">
        <v>0</v>
      </c>
      <c r="Q121" s="47"/>
      <c r="R121" s="48">
        <v>0</v>
      </c>
      <c r="S121" s="49">
        <v>0</v>
      </c>
      <c r="T121" s="49">
        <v>0</v>
      </c>
      <c r="U121" s="49">
        <v>0</v>
      </c>
      <c r="V121" s="49">
        <v>0</v>
      </c>
      <c r="W121" s="49">
        <v>0</v>
      </c>
      <c r="X121" s="49">
        <v>0</v>
      </c>
      <c r="Y121" s="49">
        <v>0</v>
      </c>
      <c r="Z121" s="49">
        <v>0</v>
      </c>
      <c r="AA121" s="49">
        <v>0</v>
      </c>
      <c r="AB121" s="49">
        <v>0</v>
      </c>
      <c r="AC121" s="50">
        <v>0</v>
      </c>
      <c r="AD121" s="47"/>
      <c r="AE121" s="299">
        <v>0</v>
      </c>
      <c r="AF121" s="300">
        <v>0</v>
      </c>
      <c r="AG121" s="300">
        <v>0</v>
      </c>
      <c r="AH121" s="300">
        <v>111235.72</v>
      </c>
      <c r="AI121" s="300"/>
      <c r="AJ121" s="300">
        <v>128013.4</v>
      </c>
      <c r="AK121" s="219"/>
      <c r="AL121" s="219">
        <v>0</v>
      </c>
      <c r="AM121" s="219"/>
      <c r="AN121" s="219"/>
      <c r="AO121" s="219"/>
      <c r="AP121" s="219"/>
      <c r="AQ121" s="47"/>
      <c r="AR121" s="48"/>
      <c r="AS121" s="49"/>
      <c r="AT121" s="49"/>
      <c r="AU121" s="49"/>
      <c r="AV121" s="49"/>
      <c r="AW121" s="49"/>
      <c r="AX121" s="49"/>
      <c r="AY121" s="49"/>
      <c r="AZ121" s="49"/>
      <c r="BA121" s="49"/>
      <c r="BB121" s="49"/>
      <c r="BC121" s="50"/>
      <c r="BD121" s="47"/>
    </row>
    <row r="122" spans="1:56" ht="15.75" thickBot="1" x14ac:dyDescent="0.3">
      <c r="B122" s="306"/>
      <c r="C122" s="307"/>
      <c r="D122" s="16"/>
      <c r="E122" s="308"/>
      <c r="F122" s="309"/>
      <c r="G122" s="309"/>
      <c r="H122" s="309"/>
      <c r="I122" s="309"/>
      <c r="J122" s="309"/>
      <c r="K122" s="309"/>
      <c r="L122" s="309"/>
      <c r="M122" s="309"/>
      <c r="N122" s="309"/>
      <c r="O122" s="309"/>
      <c r="P122" s="310"/>
      <c r="R122" s="124"/>
      <c r="S122" s="125"/>
      <c r="T122" s="125"/>
      <c r="U122" s="125"/>
      <c r="V122" s="125"/>
      <c r="W122" s="125"/>
      <c r="X122" s="125"/>
      <c r="Y122" s="125"/>
      <c r="Z122" s="125"/>
      <c r="AA122" s="125"/>
      <c r="AB122" s="125"/>
      <c r="AC122" s="126"/>
      <c r="AE122" s="308"/>
      <c r="AF122" s="309"/>
      <c r="AG122" s="309"/>
      <c r="AH122" s="309"/>
      <c r="AI122" s="309"/>
      <c r="AJ122" s="309"/>
      <c r="AK122" s="309"/>
      <c r="AL122" s="309"/>
      <c r="AM122" s="309"/>
      <c r="AN122" s="309"/>
      <c r="AO122" s="309"/>
      <c r="AP122" s="309"/>
      <c r="AR122" s="124"/>
      <c r="AS122" s="125"/>
      <c r="AT122" s="125"/>
      <c r="AU122" s="125"/>
      <c r="AV122" s="125"/>
      <c r="AW122" s="125"/>
      <c r="AX122" s="125"/>
      <c r="AY122" s="125"/>
      <c r="AZ122" s="125"/>
      <c r="BA122" s="125"/>
      <c r="BB122" s="125"/>
      <c r="BC122" s="126"/>
    </row>
    <row r="123" spans="1:56" ht="15.75" thickBot="1" x14ac:dyDescent="0.3">
      <c r="A123" t="s">
        <v>90</v>
      </c>
      <c r="B123" s="289" t="s">
        <v>90</v>
      </c>
      <c r="C123" s="290" t="s">
        <v>91</v>
      </c>
      <c r="D123" s="91"/>
      <c r="E123" s="291"/>
      <c r="F123" s="292"/>
      <c r="G123" s="292"/>
      <c r="H123" s="292"/>
      <c r="I123" s="292"/>
      <c r="J123" s="292"/>
      <c r="K123" s="292"/>
      <c r="L123" s="292"/>
      <c r="M123" s="292"/>
      <c r="N123" s="292"/>
      <c r="O123" s="292"/>
      <c r="P123" s="293"/>
      <c r="Q123" s="95"/>
      <c r="R123" s="294"/>
      <c r="S123" s="295"/>
      <c r="T123" s="295"/>
      <c r="U123" s="295"/>
      <c r="V123" s="295"/>
      <c r="W123" s="295"/>
      <c r="X123" s="295"/>
      <c r="Y123" s="295"/>
      <c r="Z123" s="295"/>
      <c r="AA123" s="295"/>
      <c r="AB123" s="295"/>
      <c r="AC123" s="296"/>
      <c r="AD123" s="95"/>
      <c r="AE123" s="291"/>
      <c r="AF123" s="292"/>
      <c r="AG123" s="292"/>
      <c r="AH123" s="292"/>
      <c r="AI123" s="292"/>
      <c r="AJ123" s="292"/>
      <c r="AK123" s="292"/>
      <c r="AL123" s="292"/>
      <c r="AM123" s="292"/>
      <c r="AN123" s="292"/>
      <c r="AO123" s="292"/>
      <c r="AP123" s="292"/>
      <c r="AQ123" s="95"/>
      <c r="AR123" s="294"/>
      <c r="AS123" s="295"/>
      <c r="AT123" s="295"/>
      <c r="AU123" s="295"/>
      <c r="AV123" s="295"/>
      <c r="AW123" s="295"/>
      <c r="AX123" s="295"/>
      <c r="AY123" s="295"/>
      <c r="AZ123" s="295"/>
      <c r="BA123" s="295"/>
      <c r="BB123" s="295"/>
      <c r="BC123" s="296"/>
      <c r="BD123" s="95"/>
    </row>
    <row r="124" spans="1:56" x14ac:dyDescent="0.25">
      <c r="A124" t="s">
        <v>156</v>
      </c>
      <c r="B124" s="216" t="s">
        <v>90</v>
      </c>
      <c r="C124" s="297" t="s">
        <v>157</v>
      </c>
      <c r="D124" s="298"/>
      <c r="E124" s="299">
        <v>1390</v>
      </c>
      <c r="F124" s="300">
        <v>0</v>
      </c>
      <c r="G124" s="300">
        <v>0</v>
      </c>
      <c r="H124" s="300">
        <v>0</v>
      </c>
      <c r="I124" s="300">
        <v>10000</v>
      </c>
      <c r="J124" s="300">
        <v>10000</v>
      </c>
      <c r="K124" s="300">
        <v>0</v>
      </c>
      <c r="L124" s="300">
        <v>0</v>
      </c>
      <c r="M124" s="300">
        <v>0</v>
      </c>
      <c r="N124" s="300">
        <v>0</v>
      </c>
      <c r="O124" s="300">
        <v>0</v>
      </c>
      <c r="P124" s="301">
        <v>0</v>
      </c>
      <c r="Q124" s="302"/>
      <c r="R124" s="303">
        <v>5000</v>
      </c>
      <c r="S124" s="304">
        <v>0</v>
      </c>
      <c r="T124" s="304">
        <v>0</v>
      </c>
      <c r="U124" s="304">
        <v>0</v>
      </c>
      <c r="V124" s="304">
        <v>0</v>
      </c>
      <c r="W124" s="304">
        <v>0</v>
      </c>
      <c r="X124" s="304">
        <v>6100</v>
      </c>
      <c r="Y124" s="304">
        <v>4246</v>
      </c>
      <c r="Z124" s="304">
        <v>4300</v>
      </c>
      <c r="AA124" s="304">
        <v>0</v>
      </c>
      <c r="AB124" s="304">
        <v>0</v>
      </c>
      <c r="AC124" s="305">
        <v>1881</v>
      </c>
      <c r="AD124" s="302"/>
      <c r="AE124" s="299">
        <v>0</v>
      </c>
      <c r="AF124" s="300">
        <v>0</v>
      </c>
      <c r="AG124" s="300">
        <v>0</v>
      </c>
      <c r="AH124" s="300">
        <v>4973.99</v>
      </c>
      <c r="AI124" s="300">
        <v>2643.7</v>
      </c>
      <c r="AJ124" s="300">
        <v>3946.24</v>
      </c>
      <c r="AK124" s="300">
        <v>8192.3700000000008</v>
      </c>
      <c r="AL124" s="300"/>
      <c r="AM124" s="300">
        <v>1103.9944521497921</v>
      </c>
      <c r="AN124" s="300">
        <v>2000.5124217951304</v>
      </c>
      <c r="AO124" s="300"/>
      <c r="AP124" s="300"/>
      <c r="AQ124" s="302"/>
      <c r="AR124" s="303"/>
      <c r="AS124" s="304"/>
      <c r="AT124" s="304"/>
      <c r="AU124" s="304"/>
      <c r="AV124" s="304"/>
      <c r="AW124" s="304"/>
      <c r="AX124" s="304"/>
      <c r="AY124" s="304"/>
      <c r="AZ124" s="304"/>
      <c r="BA124" s="304"/>
      <c r="BB124" s="304"/>
      <c r="BC124" s="305"/>
      <c r="BD124" s="302"/>
    </row>
    <row r="125" spans="1:56" x14ac:dyDescent="0.25">
      <c r="A125" t="s">
        <v>158</v>
      </c>
      <c r="B125" s="171" t="s">
        <v>90</v>
      </c>
      <c r="C125" s="311" t="s">
        <v>159</v>
      </c>
      <c r="D125" s="312"/>
      <c r="E125" s="313">
        <v>0</v>
      </c>
      <c r="F125" s="314">
        <v>202.8</v>
      </c>
      <c r="G125" s="314">
        <v>0</v>
      </c>
      <c r="H125" s="314">
        <v>0</v>
      </c>
      <c r="I125" s="314">
        <v>0</v>
      </c>
      <c r="J125" s="314">
        <v>0</v>
      </c>
      <c r="K125" s="314">
        <v>0</v>
      </c>
      <c r="L125" s="314">
        <v>0</v>
      </c>
      <c r="M125" s="314">
        <v>0</v>
      </c>
      <c r="N125" s="314">
        <v>0</v>
      </c>
      <c r="O125" s="314">
        <v>43.5</v>
      </c>
      <c r="P125" s="315">
        <v>44</v>
      </c>
      <c r="Q125" s="316"/>
      <c r="R125" s="317">
        <v>0</v>
      </c>
      <c r="S125" s="318">
        <v>44</v>
      </c>
      <c r="T125" s="318">
        <v>0</v>
      </c>
      <c r="U125" s="318">
        <v>43</v>
      </c>
      <c r="V125" s="318">
        <v>0</v>
      </c>
      <c r="W125" s="318">
        <v>0</v>
      </c>
      <c r="X125" s="318">
        <v>0</v>
      </c>
      <c r="Y125" s="318">
        <v>42131</v>
      </c>
      <c r="Z125" s="318">
        <v>0</v>
      </c>
      <c r="AA125" s="318">
        <v>0</v>
      </c>
      <c r="AB125" s="318">
        <v>0</v>
      </c>
      <c r="AC125" s="319">
        <v>17133</v>
      </c>
      <c r="AD125" s="316"/>
      <c r="AE125" s="313">
        <v>0</v>
      </c>
      <c r="AF125" s="314">
        <v>0</v>
      </c>
      <c r="AG125" s="314">
        <v>0</v>
      </c>
      <c r="AH125" s="314">
        <v>1488.06</v>
      </c>
      <c r="AI125" s="314">
        <v>579.17999999999995</v>
      </c>
      <c r="AJ125" s="314">
        <v>728.14</v>
      </c>
      <c r="AK125" s="314"/>
      <c r="AL125" s="314"/>
      <c r="AM125" s="314"/>
      <c r="AN125" s="314"/>
      <c r="AO125" s="314"/>
      <c r="AP125" s="314"/>
      <c r="AQ125" s="316"/>
      <c r="AR125" s="317"/>
      <c r="AS125" s="318"/>
      <c r="AT125" s="318"/>
      <c r="AU125" s="318"/>
      <c r="AV125" s="318"/>
      <c r="AW125" s="318"/>
      <c r="AX125" s="318"/>
      <c r="AY125" s="318"/>
      <c r="AZ125" s="318"/>
      <c r="BA125" s="318"/>
      <c r="BB125" s="318"/>
      <c r="BC125" s="319"/>
      <c r="BD125" s="316"/>
    </row>
    <row r="126" spans="1:56" x14ac:dyDescent="0.25">
      <c r="A126" t="s">
        <v>160</v>
      </c>
      <c r="B126" s="171" t="s">
        <v>90</v>
      </c>
      <c r="C126" s="311" t="s">
        <v>161</v>
      </c>
      <c r="D126" s="312"/>
      <c r="E126" s="313">
        <v>0</v>
      </c>
      <c r="F126" s="314">
        <v>0</v>
      </c>
      <c r="G126" s="314">
        <v>0</v>
      </c>
      <c r="H126" s="314">
        <v>0</v>
      </c>
      <c r="I126" s="314">
        <v>0</v>
      </c>
      <c r="J126" s="314">
        <v>0</v>
      </c>
      <c r="K126" s="314">
        <v>0</v>
      </c>
      <c r="L126" s="314">
        <v>0</v>
      </c>
      <c r="M126" s="314">
        <v>0</v>
      </c>
      <c r="N126" s="314">
        <v>0</v>
      </c>
      <c r="O126" s="314">
        <v>0</v>
      </c>
      <c r="P126" s="315">
        <v>0</v>
      </c>
      <c r="Q126" s="316"/>
      <c r="R126" s="317">
        <v>0</v>
      </c>
      <c r="S126" s="318">
        <v>0</v>
      </c>
      <c r="T126" s="318">
        <v>0</v>
      </c>
      <c r="U126" s="318">
        <v>0</v>
      </c>
      <c r="V126" s="318">
        <v>0</v>
      </c>
      <c r="W126" s="318">
        <v>0</v>
      </c>
      <c r="X126" s="318">
        <v>0</v>
      </c>
      <c r="Y126" s="318">
        <v>0</v>
      </c>
      <c r="Z126" s="318">
        <v>0</v>
      </c>
      <c r="AA126" s="318">
        <v>0</v>
      </c>
      <c r="AB126" s="318">
        <v>0</v>
      </c>
      <c r="AC126" s="319">
        <v>0</v>
      </c>
      <c r="AD126" s="316"/>
      <c r="AE126" s="313">
        <v>0</v>
      </c>
      <c r="AF126" s="314">
        <v>0</v>
      </c>
      <c r="AG126" s="314">
        <v>0</v>
      </c>
      <c r="AH126" s="314">
        <v>0</v>
      </c>
      <c r="AI126" s="314"/>
      <c r="AJ126" s="314"/>
      <c r="AK126" s="314"/>
      <c r="AL126" s="314"/>
      <c r="AM126" s="314"/>
      <c r="AN126" s="314"/>
      <c r="AO126" s="314"/>
      <c r="AP126" s="314"/>
      <c r="AQ126" s="316"/>
      <c r="AR126" s="317"/>
      <c r="AS126" s="318">
        <v>2925</v>
      </c>
      <c r="AT126" s="318"/>
      <c r="AU126" s="318"/>
      <c r="AV126" s="318"/>
      <c r="AW126" s="318"/>
      <c r="AX126" s="318"/>
      <c r="AY126" s="318"/>
      <c r="AZ126" s="318"/>
      <c r="BA126" s="318"/>
      <c r="BB126" s="318"/>
      <c r="BC126" s="319"/>
      <c r="BD126" s="316"/>
    </row>
    <row r="127" spans="1:56" x14ac:dyDescent="0.25">
      <c r="A127" t="s">
        <v>162</v>
      </c>
      <c r="B127" s="171" t="s">
        <v>90</v>
      </c>
      <c r="C127" s="311" t="s">
        <v>163</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v>11564.287150230915</v>
      </c>
      <c r="AO127" s="314">
        <v>1614.6867328423525</v>
      </c>
      <c r="AP127" s="314">
        <v>436.89601600969013</v>
      </c>
      <c r="AQ127" s="316"/>
      <c r="AR127" s="317"/>
      <c r="AS127" s="318"/>
      <c r="AT127" s="318"/>
      <c r="AU127" s="318"/>
      <c r="AV127" s="318"/>
      <c r="AW127" s="318"/>
      <c r="AX127" s="318"/>
      <c r="AY127" s="318"/>
      <c r="AZ127" s="318"/>
      <c r="BA127" s="318"/>
      <c r="BB127" s="318"/>
      <c r="BC127" s="319"/>
      <c r="BD127" s="316"/>
    </row>
    <row r="128" spans="1:56" x14ac:dyDescent="0.25">
      <c r="A128" t="s">
        <v>164</v>
      </c>
      <c r="B128" s="171" t="s">
        <v>90</v>
      </c>
      <c r="C128" s="311" t="s">
        <v>165</v>
      </c>
      <c r="D128" s="312"/>
      <c r="E128" s="313">
        <v>0</v>
      </c>
      <c r="F128" s="314">
        <v>0</v>
      </c>
      <c r="G128" s="314">
        <v>15000</v>
      </c>
      <c r="H128" s="314">
        <v>0</v>
      </c>
      <c r="I128" s="314">
        <v>0</v>
      </c>
      <c r="J128" s="314">
        <v>0</v>
      </c>
      <c r="K128" s="314">
        <v>0</v>
      </c>
      <c r="L128" s="314">
        <v>0</v>
      </c>
      <c r="M128" s="314">
        <v>0</v>
      </c>
      <c r="N128" s="314">
        <v>0</v>
      </c>
      <c r="O128" s="314">
        <v>748.5</v>
      </c>
      <c r="P128" s="315">
        <v>305.5</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v>1182</v>
      </c>
      <c r="AN128" s="314">
        <v>1939.3510514532079</v>
      </c>
      <c r="AO128" s="314">
        <v>5398.1779611546308</v>
      </c>
      <c r="AP128" s="314"/>
      <c r="AQ128" s="316"/>
      <c r="AR128" s="317"/>
      <c r="AS128" s="318">
        <v>1103.4724091520861</v>
      </c>
      <c r="AT128" s="318"/>
      <c r="AU128" s="318"/>
      <c r="AV128" s="318"/>
      <c r="AW128" s="318"/>
      <c r="AX128" s="318"/>
      <c r="AY128" s="318"/>
      <c r="AZ128" s="318"/>
      <c r="BA128" s="318"/>
      <c r="BB128" s="318"/>
      <c r="BC128" s="319"/>
      <c r="BD128" s="316"/>
    </row>
    <row r="129" spans="1:56" x14ac:dyDescent="0.25">
      <c r="A129" t="s">
        <v>166</v>
      </c>
      <c r="B129" s="171" t="s">
        <v>90</v>
      </c>
      <c r="C129" s="172"/>
      <c r="D129" s="53"/>
      <c r="E129" s="173">
        <v>0</v>
      </c>
      <c r="F129" s="174">
        <v>0</v>
      </c>
      <c r="G129" s="174">
        <v>0</v>
      </c>
      <c r="H129" s="174">
        <v>0</v>
      </c>
      <c r="I129" s="174">
        <v>0</v>
      </c>
      <c r="J129" s="174">
        <v>0</v>
      </c>
      <c r="K129" s="174">
        <v>0</v>
      </c>
      <c r="L129" s="174">
        <v>0</v>
      </c>
      <c r="M129" s="174">
        <v>0</v>
      </c>
      <c r="N129" s="174">
        <v>0</v>
      </c>
      <c r="O129" s="174">
        <v>0</v>
      </c>
      <c r="P129" s="175">
        <v>0</v>
      </c>
      <c r="Q129" s="57"/>
      <c r="R129" s="58">
        <v>0</v>
      </c>
      <c r="S129" s="59">
        <v>0</v>
      </c>
      <c r="T129" s="59">
        <v>0</v>
      </c>
      <c r="U129" s="59">
        <v>0</v>
      </c>
      <c r="V129" s="59">
        <v>0</v>
      </c>
      <c r="W129" s="59">
        <v>0</v>
      </c>
      <c r="X129" s="59">
        <v>0</v>
      </c>
      <c r="Y129" s="59">
        <v>0</v>
      </c>
      <c r="Z129" s="59">
        <v>0</v>
      </c>
      <c r="AA129" s="59">
        <v>0</v>
      </c>
      <c r="AB129" s="59">
        <v>0</v>
      </c>
      <c r="AC129" s="60">
        <v>0</v>
      </c>
      <c r="AD129" s="57"/>
      <c r="AE129" s="173">
        <v>0</v>
      </c>
      <c r="AF129" s="174">
        <v>0</v>
      </c>
      <c r="AG129" s="174">
        <v>0</v>
      </c>
      <c r="AH129" s="174">
        <v>0</v>
      </c>
      <c r="AI129" s="174"/>
      <c r="AJ129" s="174"/>
      <c r="AK129" s="174"/>
      <c r="AL129" s="174"/>
      <c r="AM129" s="174"/>
      <c r="AN129" s="174"/>
      <c r="AO129" s="174"/>
      <c r="AP129" s="174"/>
      <c r="AQ129" s="57"/>
      <c r="AR129" s="58"/>
      <c r="AS129" s="59"/>
      <c r="AT129" s="59"/>
      <c r="AU129" s="59"/>
      <c r="AV129" s="59"/>
      <c r="AW129" s="59"/>
      <c r="AX129" s="59"/>
      <c r="AY129" s="59"/>
      <c r="AZ129" s="59"/>
      <c r="BA129" s="59"/>
      <c r="BB129" s="59"/>
      <c r="BC129" s="60"/>
      <c r="BD129" s="57"/>
    </row>
    <row r="130" spans="1:56" x14ac:dyDescent="0.25">
      <c r="B130" s="171"/>
      <c r="C130" s="311"/>
      <c r="D130" s="312"/>
      <c r="E130" s="313"/>
      <c r="F130" s="314"/>
      <c r="G130" s="314"/>
      <c r="H130" s="314"/>
      <c r="I130" s="314"/>
      <c r="J130" s="314"/>
      <c r="K130" s="314"/>
      <c r="L130" s="314"/>
      <c r="M130" s="314"/>
      <c r="N130" s="314"/>
      <c r="O130" s="314"/>
      <c r="P130" s="315"/>
      <c r="Q130" s="316"/>
      <c r="R130" s="317"/>
      <c r="S130" s="318"/>
      <c r="T130" s="318"/>
      <c r="U130" s="318"/>
      <c r="V130" s="318"/>
      <c r="W130" s="318"/>
      <c r="X130" s="318"/>
      <c r="Y130" s="318"/>
      <c r="Z130" s="318"/>
      <c r="AA130" s="318"/>
      <c r="AB130" s="318"/>
      <c r="AC130" s="319"/>
      <c r="AD130" s="316"/>
      <c r="AE130" s="313"/>
      <c r="AF130" s="314"/>
      <c r="AG130" s="314"/>
      <c r="AH130" s="314"/>
      <c r="AI130" s="314"/>
      <c r="AJ130" s="314"/>
      <c r="AK130" s="314"/>
      <c r="AL130" s="314"/>
      <c r="AM130" s="314"/>
      <c r="AN130" s="314"/>
      <c r="AO130" s="314"/>
      <c r="AP130" s="314"/>
      <c r="AQ130" s="316"/>
      <c r="AR130" s="317"/>
      <c r="AS130" s="318"/>
      <c r="AT130" s="318"/>
      <c r="AU130" s="318"/>
      <c r="AV130" s="318"/>
      <c r="AW130" s="318"/>
      <c r="AX130" s="318"/>
      <c r="AY130" s="318"/>
      <c r="AZ130" s="318"/>
      <c r="BA130" s="318"/>
      <c r="BB130" s="318"/>
      <c r="BC130" s="319"/>
      <c r="BD130" s="316"/>
    </row>
    <row r="131" spans="1:56" ht="15.75" thickBot="1" x14ac:dyDescent="0.3">
      <c r="B131" s="306"/>
      <c r="C131" s="320"/>
      <c r="D131" s="321"/>
      <c r="E131" s="322"/>
      <c r="F131" s="323"/>
      <c r="G131" s="323"/>
      <c r="H131" s="323"/>
      <c r="I131" s="323"/>
      <c r="J131" s="323"/>
      <c r="K131" s="323"/>
      <c r="L131" s="323"/>
      <c r="M131" s="323"/>
      <c r="N131" s="323"/>
      <c r="O131" s="323"/>
      <c r="P131" s="324"/>
      <c r="Q131" s="325"/>
      <c r="R131" s="326"/>
      <c r="S131" s="327"/>
      <c r="T131" s="327"/>
      <c r="U131" s="327"/>
      <c r="V131" s="327"/>
      <c r="W131" s="327"/>
      <c r="X131" s="327"/>
      <c r="Y131" s="327"/>
      <c r="Z131" s="327"/>
      <c r="AA131" s="327"/>
      <c r="AB131" s="327"/>
      <c r="AC131" s="328"/>
      <c r="AD131" s="325"/>
      <c r="AE131" s="322"/>
      <c r="AF131" s="323"/>
      <c r="AG131" s="323"/>
      <c r="AH131" s="323"/>
      <c r="AI131" s="323"/>
      <c r="AJ131" s="323"/>
      <c r="AK131" s="323"/>
      <c r="AL131" s="323"/>
      <c r="AM131" s="323"/>
      <c r="AN131" s="323"/>
      <c r="AO131" s="323"/>
      <c r="AP131" s="323"/>
      <c r="AQ131" s="325"/>
      <c r="AR131" s="326"/>
      <c r="AS131" s="327"/>
      <c r="AT131" s="327"/>
      <c r="AU131" s="327"/>
      <c r="AV131" s="327"/>
      <c r="AW131" s="327"/>
      <c r="AX131" s="327"/>
      <c r="AY131" s="327"/>
      <c r="AZ131" s="327"/>
      <c r="BA131" s="327"/>
      <c r="BB131" s="327"/>
      <c r="BC131" s="328"/>
      <c r="BD131" s="325"/>
    </row>
    <row r="132" spans="1:56" ht="15.75" thickBot="1" x14ac:dyDescent="0.3">
      <c r="A132" t="s">
        <v>92</v>
      </c>
      <c r="B132" s="289" t="s">
        <v>92</v>
      </c>
      <c r="C132" s="290" t="s">
        <v>93</v>
      </c>
      <c r="D132" s="91"/>
      <c r="E132" s="291"/>
      <c r="F132" s="292"/>
      <c r="G132" s="292"/>
      <c r="H132" s="292"/>
      <c r="I132" s="292"/>
      <c r="J132" s="292"/>
      <c r="K132" s="292"/>
      <c r="L132" s="292"/>
      <c r="M132" s="292"/>
      <c r="N132" s="292"/>
      <c r="O132" s="292"/>
      <c r="P132" s="293"/>
      <c r="Q132" s="95"/>
      <c r="R132" s="294"/>
      <c r="S132" s="295"/>
      <c r="T132" s="295"/>
      <c r="U132" s="295"/>
      <c r="V132" s="295"/>
      <c r="W132" s="295"/>
      <c r="X132" s="295"/>
      <c r="Y132" s="295"/>
      <c r="Z132" s="295"/>
      <c r="AA132" s="295"/>
      <c r="AB132" s="295"/>
      <c r="AC132" s="296"/>
      <c r="AD132" s="95"/>
      <c r="AE132" s="291"/>
      <c r="AF132" s="292"/>
      <c r="AG132" s="292"/>
      <c r="AH132" s="292"/>
      <c r="AI132" s="292"/>
      <c r="AJ132" s="292"/>
      <c r="AK132" s="292"/>
      <c r="AL132" s="292"/>
      <c r="AM132" s="292"/>
      <c r="AN132" s="292"/>
      <c r="AO132" s="292"/>
      <c r="AP132" s="292"/>
      <c r="AQ132" s="95"/>
      <c r="AR132" s="294"/>
      <c r="AS132" s="295"/>
      <c r="AT132" s="295"/>
      <c r="AU132" s="295"/>
      <c r="AV132" s="295"/>
      <c r="AW132" s="295"/>
      <c r="AX132" s="295"/>
      <c r="AY132" s="295"/>
      <c r="AZ132" s="295"/>
      <c r="BA132" s="295"/>
      <c r="BB132" s="295"/>
      <c r="BC132" s="296"/>
      <c r="BD132" s="95"/>
    </row>
    <row r="133" spans="1:56" x14ac:dyDescent="0.25">
      <c r="A133" t="s">
        <v>167</v>
      </c>
      <c r="B133" s="216" t="s">
        <v>92</v>
      </c>
      <c r="C133" s="297" t="s">
        <v>168</v>
      </c>
      <c r="D133" s="298"/>
      <c r="E133" s="299">
        <v>0</v>
      </c>
      <c r="F133" s="300">
        <v>0</v>
      </c>
      <c r="G133" s="300">
        <v>0</v>
      </c>
      <c r="H133" s="300">
        <v>0</v>
      </c>
      <c r="I133" s="300">
        <v>0</v>
      </c>
      <c r="J133" s="300">
        <v>0</v>
      </c>
      <c r="K133" s="300">
        <v>0</v>
      </c>
      <c r="L133" s="300">
        <v>0</v>
      </c>
      <c r="M133" s="300">
        <v>0</v>
      </c>
      <c r="N133" s="300">
        <v>0</v>
      </c>
      <c r="O133" s="300">
        <v>0</v>
      </c>
      <c r="P133" s="301">
        <v>0</v>
      </c>
      <c r="Q133" s="302"/>
      <c r="R133" s="303">
        <v>0</v>
      </c>
      <c r="S133" s="304">
        <v>0</v>
      </c>
      <c r="T133" s="304">
        <v>0</v>
      </c>
      <c r="U133" s="304">
        <v>0</v>
      </c>
      <c r="V133" s="304">
        <v>0</v>
      </c>
      <c r="W133" s="304">
        <v>0</v>
      </c>
      <c r="X133" s="304">
        <v>6660</v>
      </c>
      <c r="Y133" s="304">
        <v>1619</v>
      </c>
      <c r="Z133" s="304">
        <v>0</v>
      </c>
      <c r="AA133" s="304">
        <v>0</v>
      </c>
      <c r="AB133" s="304">
        <v>0</v>
      </c>
      <c r="AC133" s="305">
        <v>0</v>
      </c>
      <c r="AD133" s="302"/>
      <c r="AE133" s="299">
        <v>818</v>
      </c>
      <c r="AF133" s="300">
        <v>0</v>
      </c>
      <c r="AG133" s="300">
        <v>0</v>
      </c>
      <c r="AH133" s="300">
        <v>34299.43</v>
      </c>
      <c r="AI133" s="300">
        <v>1901.77</v>
      </c>
      <c r="AJ133" s="300">
        <v>2665.73</v>
      </c>
      <c r="AK133" s="300">
        <v>1495.81</v>
      </c>
      <c r="AL133" s="300">
        <v>1056</v>
      </c>
      <c r="AM133" s="300">
        <v>1421</v>
      </c>
      <c r="AN133" s="300"/>
      <c r="AO133" s="300">
        <v>3403.8</v>
      </c>
      <c r="AP133" s="300">
        <v>2961.2200000000003</v>
      </c>
      <c r="AQ133" s="302"/>
      <c r="AR133" s="303">
        <v>1678.9059620596208</v>
      </c>
      <c r="AS133" s="304"/>
      <c r="AT133" s="304">
        <v>261</v>
      </c>
      <c r="AU133" s="304"/>
      <c r="AV133" s="304"/>
      <c r="AW133" s="304"/>
      <c r="AX133" s="304"/>
      <c r="AY133" s="304"/>
      <c r="AZ133" s="304"/>
      <c r="BA133" s="304"/>
      <c r="BB133" s="304"/>
      <c r="BC133" s="305"/>
      <c r="BD133" s="302"/>
    </row>
    <row r="134" spans="1:56" x14ac:dyDescent="0.25">
      <c r="A134" t="s">
        <v>169</v>
      </c>
      <c r="B134" s="216" t="s">
        <v>92</v>
      </c>
      <c r="C134" s="297" t="s">
        <v>170</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0</v>
      </c>
      <c r="Y134" s="304">
        <v>0</v>
      </c>
      <c r="Z134" s="304">
        <v>0</v>
      </c>
      <c r="AA134" s="304">
        <v>0</v>
      </c>
      <c r="AB134" s="304">
        <v>0</v>
      </c>
      <c r="AC134" s="305">
        <v>0</v>
      </c>
      <c r="AD134" s="302"/>
      <c r="AE134" s="299">
        <v>0</v>
      </c>
      <c r="AF134" s="300">
        <v>0</v>
      </c>
      <c r="AG134" s="300">
        <v>0</v>
      </c>
      <c r="AH134" s="300">
        <v>0</v>
      </c>
      <c r="AI134" s="300"/>
      <c r="AJ134" s="300"/>
      <c r="AK134" s="300"/>
      <c r="AL134" s="300"/>
      <c r="AM134" s="300"/>
      <c r="AN134" s="300"/>
      <c r="AO134" s="300"/>
      <c r="AP134" s="300"/>
      <c r="AQ134" s="302"/>
      <c r="AR134" s="303"/>
      <c r="AS134" s="304"/>
      <c r="AT134" s="304"/>
      <c r="AU134" s="304"/>
      <c r="AV134" s="304"/>
      <c r="AW134" s="304"/>
      <c r="AX134" s="304"/>
      <c r="AY134" s="304"/>
      <c r="AZ134" s="304"/>
      <c r="BA134" s="304"/>
      <c r="BB134" s="304"/>
      <c r="BC134" s="305"/>
      <c r="BD134" s="302"/>
    </row>
    <row r="135" spans="1:56" x14ac:dyDescent="0.25">
      <c r="A135" t="s">
        <v>171</v>
      </c>
      <c r="B135" s="171" t="s">
        <v>92</v>
      </c>
      <c r="C135" s="311" t="s">
        <v>172</v>
      </c>
      <c r="D135" s="312"/>
      <c r="E135" s="313">
        <v>0</v>
      </c>
      <c r="F135" s="314">
        <v>0</v>
      </c>
      <c r="G135" s="314">
        <v>0</v>
      </c>
      <c r="H135" s="314">
        <v>0</v>
      </c>
      <c r="I135" s="314">
        <v>0</v>
      </c>
      <c r="J135" s="314">
        <v>0</v>
      </c>
      <c r="K135" s="314">
        <v>0</v>
      </c>
      <c r="L135" s="314">
        <v>0</v>
      </c>
      <c r="M135" s="314">
        <v>0</v>
      </c>
      <c r="N135" s="314">
        <v>0</v>
      </c>
      <c r="O135" s="314">
        <v>0</v>
      </c>
      <c r="P135" s="315">
        <v>0</v>
      </c>
      <c r="Q135" s="316"/>
      <c r="R135" s="317">
        <v>0</v>
      </c>
      <c r="S135" s="318">
        <v>0</v>
      </c>
      <c r="T135" s="318">
        <v>765</v>
      </c>
      <c r="U135" s="318">
        <v>0</v>
      </c>
      <c r="V135" s="318">
        <v>0</v>
      </c>
      <c r="W135" s="318">
        <v>0</v>
      </c>
      <c r="X135" s="318">
        <v>0</v>
      </c>
      <c r="Y135" s="318">
        <v>0</v>
      </c>
      <c r="Z135" s="318">
        <v>0</v>
      </c>
      <c r="AA135" s="318">
        <v>0</v>
      </c>
      <c r="AB135" s="318">
        <v>0</v>
      </c>
      <c r="AC135" s="319">
        <v>0</v>
      </c>
      <c r="AD135" s="316"/>
      <c r="AE135" s="313">
        <v>0</v>
      </c>
      <c r="AF135" s="314">
        <v>0</v>
      </c>
      <c r="AG135" s="314">
        <v>0</v>
      </c>
      <c r="AH135" s="314">
        <v>0</v>
      </c>
      <c r="AI135" s="314">
        <v>7546.92</v>
      </c>
      <c r="AJ135" s="314"/>
      <c r="AK135" s="314">
        <v>121.18</v>
      </c>
      <c r="AL135" s="314"/>
      <c r="AM135" s="314">
        <v>359.8</v>
      </c>
      <c r="AN135" s="314"/>
      <c r="AO135" s="314"/>
      <c r="AP135" s="314"/>
      <c r="AQ135" s="316"/>
      <c r="AR135" s="317"/>
      <c r="AS135" s="318"/>
      <c r="AT135" s="318"/>
      <c r="AU135" s="318">
        <v>608.39160839160797</v>
      </c>
      <c r="AV135" s="318"/>
      <c r="AW135" s="318"/>
      <c r="AX135" s="318"/>
      <c r="AY135" s="318"/>
      <c r="AZ135" s="318"/>
      <c r="BA135" s="318"/>
      <c r="BB135" s="318"/>
      <c r="BC135" s="319"/>
      <c r="BD135" s="316"/>
    </row>
    <row r="136" spans="1:56" x14ac:dyDescent="0.25">
      <c r="A136" t="s">
        <v>173</v>
      </c>
      <c r="B136" s="171" t="s">
        <v>92</v>
      </c>
      <c r="C136" s="311" t="s">
        <v>174</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0</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c r="AJ136" s="314"/>
      <c r="AK136" s="314"/>
      <c r="AL136" s="314"/>
      <c r="AM136" s="314"/>
      <c r="AN136" s="314"/>
      <c r="AO136" s="314"/>
      <c r="AP136" s="314"/>
      <c r="AQ136" s="316"/>
      <c r="AR136" s="317"/>
      <c r="AS136" s="318"/>
      <c r="AT136" s="318"/>
      <c r="AU136" s="318"/>
      <c r="AV136" s="318"/>
      <c r="AW136" s="318"/>
      <c r="AX136" s="318"/>
      <c r="AY136" s="318"/>
      <c r="AZ136" s="318"/>
      <c r="BA136" s="318"/>
      <c r="BB136" s="318"/>
      <c r="BC136" s="319"/>
      <c r="BD136" s="316"/>
    </row>
    <row r="137" spans="1:56" x14ac:dyDescent="0.25">
      <c r="A137" t="s">
        <v>175</v>
      </c>
      <c r="B137" s="171" t="s">
        <v>92</v>
      </c>
      <c r="C137" s="311" t="s">
        <v>176</v>
      </c>
      <c r="D137" s="312"/>
      <c r="E137" s="313">
        <v>0</v>
      </c>
      <c r="F137" s="314">
        <v>0</v>
      </c>
      <c r="G137" s="314">
        <v>240</v>
      </c>
      <c r="H137" s="314">
        <v>0</v>
      </c>
      <c r="I137" s="314">
        <v>0</v>
      </c>
      <c r="J137" s="314">
        <v>0</v>
      </c>
      <c r="K137" s="314">
        <v>0</v>
      </c>
      <c r="L137" s="314">
        <v>0</v>
      </c>
      <c r="M137" s="314">
        <v>0</v>
      </c>
      <c r="N137" s="314">
        <v>1279</v>
      </c>
      <c r="O137" s="314">
        <v>4151</v>
      </c>
      <c r="P137" s="315">
        <v>0</v>
      </c>
      <c r="Q137" s="316"/>
      <c r="R137" s="317">
        <v>0</v>
      </c>
      <c r="S137" s="318">
        <v>1914</v>
      </c>
      <c r="T137" s="318">
        <v>0</v>
      </c>
      <c r="U137" s="318">
        <v>0</v>
      </c>
      <c r="V137" s="318">
        <v>0</v>
      </c>
      <c r="W137" s="318">
        <v>185</v>
      </c>
      <c r="X137" s="318">
        <v>4935</v>
      </c>
      <c r="Y137" s="318">
        <v>0</v>
      </c>
      <c r="Z137" s="318">
        <v>0</v>
      </c>
      <c r="AA137" s="318">
        <v>0</v>
      </c>
      <c r="AB137" s="318">
        <v>0</v>
      </c>
      <c r="AC137" s="319">
        <v>0</v>
      </c>
      <c r="AD137" s="316"/>
      <c r="AE137" s="313">
        <v>688</v>
      </c>
      <c r="AF137" s="314">
        <v>428</v>
      </c>
      <c r="AG137" s="314">
        <v>0</v>
      </c>
      <c r="AH137" s="314">
        <v>929.64</v>
      </c>
      <c r="AI137" s="314">
        <v>380.79</v>
      </c>
      <c r="AJ137" s="314">
        <v>2856.51</v>
      </c>
      <c r="AK137" s="314">
        <v>629.73</v>
      </c>
      <c r="AL137" s="314">
        <v>51</v>
      </c>
      <c r="AM137" s="314">
        <v>892.86155543298401</v>
      </c>
      <c r="AN137" s="314"/>
      <c r="AO137" s="314">
        <v>2264.8200000000002</v>
      </c>
      <c r="AP137" s="314">
        <v>732</v>
      </c>
      <c r="AQ137" s="316"/>
      <c r="AR137" s="317"/>
      <c r="AS137" s="318"/>
      <c r="AT137" s="318"/>
      <c r="AU137" s="318"/>
      <c r="AV137" s="318"/>
      <c r="AW137" s="318"/>
      <c r="AX137" s="318"/>
      <c r="AY137" s="318"/>
      <c r="AZ137" s="318"/>
      <c r="BA137" s="318"/>
      <c r="BB137" s="318"/>
      <c r="BC137" s="319"/>
      <c r="BD137" s="316"/>
    </row>
    <row r="138" spans="1:56" x14ac:dyDescent="0.25">
      <c r="A138" t="s">
        <v>177</v>
      </c>
      <c r="B138" s="171" t="s">
        <v>92</v>
      </c>
      <c r="C138" s="311" t="s">
        <v>178</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1532</v>
      </c>
      <c r="Y138" s="318">
        <v>0</v>
      </c>
      <c r="Z138" s="318">
        <v>0</v>
      </c>
      <c r="AA138" s="318">
        <v>0</v>
      </c>
      <c r="AB138" s="318">
        <v>0</v>
      </c>
      <c r="AC138" s="319">
        <v>0</v>
      </c>
      <c r="AD138" s="316"/>
      <c r="AE138" s="313">
        <v>0</v>
      </c>
      <c r="AF138" s="314">
        <v>0</v>
      </c>
      <c r="AG138" s="314">
        <v>0</v>
      </c>
      <c r="AH138" s="314"/>
      <c r="AI138" s="314">
        <v>1024.8</v>
      </c>
      <c r="AJ138" s="314"/>
      <c r="AK138" s="314"/>
      <c r="AL138" s="314"/>
      <c r="AM138" s="314"/>
      <c r="AN138" s="314"/>
      <c r="AO138" s="314"/>
      <c r="AP138" s="314"/>
      <c r="AQ138" s="316"/>
      <c r="AR138" s="317"/>
      <c r="AS138" s="318"/>
      <c r="AT138" s="318"/>
      <c r="AU138" s="318"/>
      <c r="AV138" s="318"/>
      <c r="AW138" s="318"/>
      <c r="AX138" s="318"/>
      <c r="AY138" s="318"/>
      <c r="AZ138" s="318"/>
      <c r="BA138" s="318"/>
      <c r="BB138" s="318"/>
      <c r="BC138" s="319"/>
      <c r="BD138" s="316"/>
    </row>
    <row r="139" spans="1:56" ht="15.75" thickBot="1" x14ac:dyDescent="0.3">
      <c r="B139" s="171"/>
      <c r="C139" s="311"/>
      <c r="D139" s="312"/>
      <c r="E139" s="313"/>
      <c r="F139" s="314"/>
      <c r="G139" s="314"/>
      <c r="H139" s="314"/>
      <c r="I139" s="314"/>
      <c r="J139" s="314"/>
      <c r="K139" s="314"/>
      <c r="L139" s="314"/>
      <c r="M139" s="314"/>
      <c r="N139" s="314"/>
      <c r="O139" s="314"/>
      <c r="P139" s="315"/>
      <c r="Q139" s="316"/>
      <c r="R139" s="317"/>
      <c r="S139" s="318"/>
      <c r="T139" s="318"/>
      <c r="U139" s="318"/>
      <c r="V139" s="318"/>
      <c r="W139" s="318"/>
      <c r="X139" s="318"/>
      <c r="Y139" s="318"/>
      <c r="Z139" s="318"/>
      <c r="AA139" s="318"/>
      <c r="AB139" s="318"/>
      <c r="AC139" s="319"/>
      <c r="AD139" s="316"/>
      <c r="AE139" s="313"/>
      <c r="AF139" s="314"/>
      <c r="AG139" s="314"/>
      <c r="AH139" s="314"/>
      <c r="AI139" s="314"/>
      <c r="AJ139" s="314"/>
      <c r="AK139" s="314"/>
      <c r="AL139" s="314"/>
      <c r="AM139" s="314"/>
      <c r="AN139" s="314"/>
      <c r="AO139" s="314"/>
      <c r="AP139" s="314"/>
      <c r="AQ139" s="316"/>
      <c r="AR139" s="317"/>
      <c r="AS139" s="318"/>
      <c r="AT139" s="318"/>
      <c r="AU139" s="318"/>
      <c r="AV139" s="318"/>
      <c r="AW139" s="318"/>
      <c r="AX139" s="318"/>
      <c r="AY139" s="318"/>
      <c r="AZ139" s="318"/>
      <c r="BA139" s="318"/>
      <c r="BB139" s="318"/>
      <c r="BC139" s="319"/>
      <c r="BD139" s="316"/>
    </row>
    <row r="140" spans="1:56" ht="15.75" thickBot="1" x14ac:dyDescent="0.3">
      <c r="A140"/>
      <c r="B140" s="289" t="s">
        <v>179</v>
      </c>
      <c r="C140" s="290" t="s">
        <v>62</v>
      </c>
      <c r="D140" s="91"/>
      <c r="E140" s="291"/>
      <c r="F140" s="292"/>
      <c r="G140" s="292"/>
      <c r="H140" s="292"/>
      <c r="I140" s="292"/>
      <c r="J140" s="292"/>
      <c r="K140" s="292"/>
      <c r="L140" s="292"/>
      <c r="M140" s="292"/>
      <c r="N140" s="292"/>
      <c r="O140" s="292"/>
      <c r="P140" s="293"/>
      <c r="Q140" s="95"/>
      <c r="R140" s="294"/>
      <c r="S140" s="295"/>
      <c r="T140" s="295"/>
      <c r="U140" s="295"/>
      <c r="V140" s="295"/>
      <c r="W140" s="295"/>
      <c r="X140" s="295"/>
      <c r="Y140" s="295"/>
      <c r="Z140" s="295"/>
      <c r="AA140" s="295"/>
      <c r="AB140" s="295"/>
      <c r="AC140" s="296"/>
      <c r="AD140" s="95"/>
      <c r="AE140" s="291"/>
      <c r="AF140" s="292"/>
      <c r="AG140" s="292"/>
      <c r="AH140" s="292"/>
      <c r="AI140" s="292"/>
      <c r="AJ140" s="292"/>
      <c r="AK140" s="292"/>
      <c r="AL140" s="292"/>
      <c r="AM140" s="292"/>
      <c r="AN140" s="292"/>
      <c r="AO140" s="292"/>
      <c r="AP140" s="292"/>
      <c r="AQ140" s="95"/>
      <c r="AR140" s="294"/>
      <c r="AS140" s="295"/>
      <c r="AT140" s="295"/>
      <c r="AU140" s="295"/>
      <c r="AV140" s="295"/>
      <c r="AW140" s="295"/>
      <c r="AX140" s="295"/>
      <c r="AY140" s="295"/>
      <c r="AZ140" s="295"/>
      <c r="BA140" s="295"/>
      <c r="BB140" s="295"/>
      <c r="BC140" s="296"/>
      <c r="BD140" s="95"/>
    </row>
    <row r="141" spans="1:56" x14ac:dyDescent="0.25">
      <c r="A141" t="s">
        <v>94</v>
      </c>
      <c r="B141" s="216" t="s">
        <v>94</v>
      </c>
      <c r="C141" s="297" t="s">
        <v>95</v>
      </c>
      <c r="D141" s="298"/>
      <c r="E141" s="299"/>
      <c r="F141" s="300"/>
      <c r="G141" s="300"/>
      <c r="H141" s="300"/>
      <c r="I141" s="300"/>
      <c r="J141" s="300"/>
      <c r="K141" s="300"/>
      <c r="L141" s="300"/>
      <c r="M141" s="300"/>
      <c r="N141" s="300"/>
      <c r="O141" s="300"/>
      <c r="P141" s="301"/>
      <c r="Q141" s="302"/>
      <c r="R141" s="303"/>
      <c r="S141" s="304"/>
      <c r="T141" s="304"/>
      <c r="U141" s="304"/>
      <c r="V141" s="304"/>
      <c r="W141" s="304"/>
      <c r="X141" s="304"/>
      <c r="Y141" s="304"/>
      <c r="Z141" s="304"/>
      <c r="AA141" s="304"/>
      <c r="AB141" s="304"/>
      <c r="AC141" s="305"/>
      <c r="AD141" s="302"/>
      <c r="AE141" s="299"/>
      <c r="AF141" s="300"/>
      <c r="AG141" s="300"/>
      <c r="AH141" s="300"/>
      <c r="AI141" s="300"/>
      <c r="AJ141" s="300">
        <v>500</v>
      </c>
      <c r="AK141" s="300">
        <v>31500</v>
      </c>
      <c r="AL141" s="300"/>
      <c r="AM141" s="300"/>
      <c r="AN141" s="300">
        <v>30990</v>
      </c>
      <c r="AO141" s="300"/>
      <c r="AP141" s="300"/>
      <c r="AQ141" s="302"/>
      <c r="AR141" s="303"/>
      <c r="AS141" s="304"/>
      <c r="AT141" s="329"/>
      <c r="AU141" s="304"/>
      <c r="AV141" s="304"/>
      <c r="AW141" s="304"/>
      <c r="AX141" s="304"/>
      <c r="AY141" s="304"/>
      <c r="AZ141" s="304"/>
      <c r="BA141" s="304"/>
      <c r="BB141" s="304"/>
      <c r="BC141" s="305"/>
      <c r="BD141" s="302"/>
    </row>
    <row r="142" spans="1:56" ht="15.75" thickBot="1" x14ac:dyDescent="0.3">
      <c r="A142"/>
      <c r="B142" s="216"/>
      <c r="C142" s="297"/>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c r="AK142" s="300"/>
      <c r="AL142" s="300"/>
      <c r="AM142" s="300"/>
      <c r="AN142" s="300"/>
      <c r="AO142" s="300"/>
      <c r="AP142" s="300"/>
      <c r="AQ142" s="302"/>
      <c r="AR142" s="303"/>
      <c r="AS142" s="304"/>
      <c r="AT142" s="304"/>
      <c r="AU142" s="304"/>
      <c r="AV142" s="304"/>
      <c r="AW142" s="304"/>
      <c r="AX142" s="304"/>
      <c r="AY142" s="304"/>
      <c r="AZ142" s="304"/>
      <c r="BA142" s="304"/>
      <c r="BB142" s="304"/>
      <c r="BC142" s="305"/>
      <c r="BD142" s="302"/>
    </row>
    <row r="143" spans="1:56" ht="15.75" thickBot="1" x14ac:dyDescent="0.3">
      <c r="A143"/>
      <c r="B143" s="289" t="s">
        <v>180</v>
      </c>
      <c r="C143" s="290" t="s">
        <v>97</v>
      </c>
      <c r="D143" s="91"/>
      <c r="E143" s="291"/>
      <c r="F143" s="292"/>
      <c r="G143" s="292"/>
      <c r="H143" s="292"/>
      <c r="I143" s="292"/>
      <c r="J143" s="292"/>
      <c r="K143" s="292"/>
      <c r="L143" s="292"/>
      <c r="M143" s="292"/>
      <c r="N143" s="292"/>
      <c r="O143" s="292"/>
      <c r="P143" s="293"/>
      <c r="Q143" s="95"/>
      <c r="R143" s="294"/>
      <c r="S143" s="295"/>
      <c r="T143" s="295"/>
      <c r="U143" s="295"/>
      <c r="V143" s="295"/>
      <c r="W143" s="295"/>
      <c r="X143" s="295"/>
      <c r="Y143" s="295"/>
      <c r="Z143" s="295"/>
      <c r="AA143" s="295"/>
      <c r="AB143" s="295"/>
      <c r="AC143" s="296"/>
      <c r="AD143" s="95"/>
      <c r="AE143" s="291"/>
      <c r="AF143" s="292"/>
      <c r="AG143" s="292"/>
      <c r="AH143" s="292"/>
      <c r="AI143" s="292"/>
      <c r="AJ143" s="292"/>
      <c r="AK143" s="292"/>
      <c r="AL143" s="292"/>
      <c r="AM143" s="292"/>
      <c r="AN143" s="292"/>
      <c r="AO143" s="292"/>
      <c r="AP143" s="292"/>
      <c r="AQ143" s="95"/>
      <c r="AR143" s="294"/>
      <c r="AS143" s="295"/>
      <c r="AT143" s="295"/>
      <c r="AU143" s="295"/>
      <c r="AV143" s="295"/>
      <c r="AW143" s="295"/>
      <c r="AX143" s="295"/>
      <c r="AY143" s="295"/>
      <c r="AZ143" s="295"/>
      <c r="BA143" s="295"/>
      <c r="BB143" s="295"/>
      <c r="BC143" s="296"/>
      <c r="BD143" s="95"/>
    </row>
    <row r="144" spans="1:56" x14ac:dyDescent="0.25">
      <c r="A144" t="s">
        <v>94</v>
      </c>
      <c r="B144" s="216" t="s">
        <v>96</v>
      </c>
      <c r="C144" s="297" t="s">
        <v>181</v>
      </c>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v>11784.23352</v>
      </c>
      <c r="AN144" s="300"/>
      <c r="AO144" s="300"/>
      <c r="AP144" s="300"/>
      <c r="AQ144" s="302"/>
      <c r="AR144" s="303"/>
      <c r="AS144" s="304"/>
      <c r="AT144" s="304"/>
      <c r="AU144" s="304"/>
      <c r="AV144" s="304"/>
      <c r="AW144" s="304"/>
      <c r="AX144" s="304"/>
      <c r="AY144" s="304"/>
      <c r="AZ144" s="304"/>
      <c r="BA144" s="304"/>
      <c r="BB144" s="304"/>
      <c r="BC144" s="305"/>
      <c r="BD144" s="302"/>
    </row>
    <row r="145" spans="1:56" x14ac:dyDescent="0.25">
      <c r="A145"/>
      <c r="B145" s="171"/>
      <c r="C145" s="311"/>
      <c r="D145" s="312"/>
      <c r="E145" s="313"/>
      <c r="F145" s="314"/>
      <c r="G145" s="314"/>
      <c r="H145" s="314"/>
      <c r="I145" s="314"/>
      <c r="J145" s="314"/>
      <c r="K145" s="314"/>
      <c r="L145" s="314"/>
      <c r="M145" s="314"/>
      <c r="N145" s="314"/>
      <c r="O145" s="314"/>
      <c r="P145" s="315"/>
      <c r="Q145" s="316"/>
      <c r="R145" s="317"/>
      <c r="S145" s="318"/>
      <c r="T145" s="318"/>
      <c r="U145" s="318"/>
      <c r="V145" s="318"/>
      <c r="W145" s="318"/>
      <c r="X145" s="318"/>
      <c r="Y145" s="318"/>
      <c r="Z145" s="318"/>
      <c r="AA145" s="318"/>
      <c r="AB145" s="318"/>
      <c r="AC145" s="319"/>
      <c r="AD145" s="316"/>
      <c r="AE145" s="313"/>
      <c r="AF145" s="314"/>
      <c r="AG145" s="314"/>
      <c r="AH145" s="314"/>
      <c r="AI145" s="314"/>
      <c r="AJ145" s="314"/>
      <c r="AK145" s="314"/>
      <c r="AL145" s="314"/>
      <c r="AM145" s="314"/>
      <c r="AN145" s="314"/>
      <c r="AO145" s="314"/>
      <c r="AP145" s="314"/>
      <c r="AQ145" s="316"/>
      <c r="AR145" s="317"/>
      <c r="AS145" s="318"/>
      <c r="AT145" s="318"/>
      <c r="AU145" s="318"/>
      <c r="AV145" s="318"/>
      <c r="AW145" s="318"/>
      <c r="AX145" s="318"/>
      <c r="AY145" s="318"/>
      <c r="AZ145" s="318"/>
      <c r="BA145" s="318"/>
      <c r="BB145" s="318"/>
      <c r="BC145" s="319"/>
      <c r="BD145" s="316"/>
    </row>
    <row r="146" spans="1:56" x14ac:dyDescent="0.25">
      <c r="D146" s="16"/>
      <c r="E146" s="17"/>
      <c r="F146" s="18"/>
      <c r="G146" s="18"/>
      <c r="H146" s="18"/>
      <c r="I146" s="18"/>
      <c r="J146" s="18"/>
      <c r="K146" s="18"/>
      <c r="L146" s="18"/>
      <c r="M146" s="18"/>
      <c r="N146" s="18"/>
      <c r="O146" s="18"/>
      <c r="P146" s="19"/>
      <c r="R146" s="17"/>
      <c r="S146" s="18"/>
      <c r="T146" s="18"/>
      <c r="U146" s="18"/>
      <c r="V146" s="18"/>
      <c r="W146" s="18"/>
      <c r="X146" s="18"/>
      <c r="Y146" s="18"/>
      <c r="Z146" s="18"/>
      <c r="AA146" s="18"/>
      <c r="AB146" s="18"/>
      <c r="AC146" s="19"/>
      <c r="AE146" s="17"/>
      <c r="AF146" s="18"/>
      <c r="AG146" s="18"/>
      <c r="AH146" s="18"/>
      <c r="AI146" s="18"/>
      <c r="AJ146" s="18"/>
      <c r="AK146" s="18"/>
      <c r="AL146" s="18"/>
      <c r="AM146" s="18"/>
      <c r="AN146" s="18"/>
      <c r="AO146" s="18"/>
      <c r="AP146" s="18"/>
      <c r="AR146" s="17"/>
      <c r="AS146" s="18"/>
      <c r="AT146" s="18"/>
      <c r="AU146" s="18"/>
      <c r="AV146" s="18"/>
      <c r="AW146" s="18"/>
      <c r="AX146" s="18"/>
      <c r="AY146" s="18"/>
      <c r="AZ146" s="18"/>
      <c r="BA146" s="18"/>
      <c r="BB146" s="18"/>
      <c r="BC146" s="19"/>
    </row>
    <row r="147" spans="1:56" ht="15.75" thickBot="1" x14ac:dyDescent="0.3">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9"/>
    </row>
    <row r="148" spans="1:56" ht="15.75" thickBot="1" x14ac:dyDescent="0.3">
      <c r="A148" s="214" t="s">
        <v>115</v>
      </c>
      <c r="B148" s="154" t="s">
        <v>115</v>
      </c>
      <c r="C148" s="154" t="s">
        <v>116</v>
      </c>
      <c r="D148" s="91"/>
      <c r="E148" s="155"/>
      <c r="F148" s="156"/>
      <c r="G148" s="156"/>
      <c r="H148" s="156"/>
      <c r="I148" s="156"/>
      <c r="J148" s="156"/>
      <c r="K148" s="156"/>
      <c r="L148" s="156"/>
      <c r="M148" s="156"/>
      <c r="N148" s="156"/>
      <c r="O148" s="156"/>
      <c r="P148" s="157"/>
      <c r="Q148" s="95"/>
      <c r="R148" s="158"/>
      <c r="S148" s="159"/>
      <c r="T148" s="159"/>
      <c r="U148" s="159"/>
      <c r="V148" s="159"/>
      <c r="W148" s="159"/>
      <c r="X148" s="159"/>
      <c r="Y148" s="159"/>
      <c r="Z148" s="159"/>
      <c r="AA148" s="159"/>
      <c r="AB148" s="159"/>
      <c r="AC148" s="160"/>
      <c r="AD148" s="95"/>
      <c r="AE148" s="155"/>
      <c r="AF148" s="156"/>
      <c r="AG148" s="156"/>
      <c r="AH148" s="156"/>
      <c r="AI148" s="156"/>
      <c r="AJ148" s="156"/>
      <c r="AK148" s="156"/>
      <c r="AL148" s="156"/>
      <c r="AM148" s="156"/>
      <c r="AN148" s="156"/>
      <c r="AO148" s="156"/>
      <c r="AP148" s="156"/>
      <c r="AQ148" s="95"/>
      <c r="AR148" s="158"/>
      <c r="AS148" s="159"/>
      <c r="AT148" s="159"/>
      <c r="AU148" s="159"/>
      <c r="AV148" s="159"/>
      <c r="AW148" s="159"/>
      <c r="AX148" s="159"/>
      <c r="AY148" s="159"/>
      <c r="AZ148" s="159"/>
      <c r="BA148" s="159"/>
      <c r="BB148" s="159"/>
      <c r="BC148" s="160"/>
      <c r="BD148" s="95"/>
    </row>
    <row r="149" spans="1:56" ht="15.75" thickBot="1" x14ac:dyDescent="0.3">
      <c r="A149" s="214" t="s">
        <v>117</v>
      </c>
      <c r="B149" s="289" t="s">
        <v>117</v>
      </c>
      <c r="C149" s="290" t="s">
        <v>118</v>
      </c>
      <c r="D149" s="91"/>
      <c r="E149" s="291"/>
      <c r="F149" s="292"/>
      <c r="G149" s="292"/>
      <c r="H149" s="292"/>
      <c r="I149" s="292"/>
      <c r="J149" s="292"/>
      <c r="K149" s="292"/>
      <c r="L149" s="292"/>
      <c r="M149" s="292"/>
      <c r="N149" s="292"/>
      <c r="O149" s="292"/>
      <c r="P149" s="293"/>
      <c r="Q149" s="95"/>
      <c r="R149" s="294"/>
      <c r="S149" s="295"/>
      <c r="T149" s="295"/>
      <c r="U149" s="295"/>
      <c r="V149" s="295"/>
      <c r="W149" s="295"/>
      <c r="X149" s="295"/>
      <c r="Y149" s="295"/>
      <c r="Z149" s="295"/>
      <c r="AA149" s="295"/>
      <c r="AB149" s="295"/>
      <c r="AC149" s="296"/>
      <c r="AD149" s="95"/>
      <c r="AE149" s="291"/>
      <c r="AF149" s="292"/>
      <c r="AG149" s="292"/>
      <c r="AH149" s="292"/>
      <c r="AI149" s="292"/>
      <c r="AJ149" s="292"/>
      <c r="AK149" s="292"/>
      <c r="AL149" s="292"/>
      <c r="AM149" s="292"/>
      <c r="AN149" s="292"/>
      <c r="AO149" s="292"/>
      <c r="AP149" s="292"/>
      <c r="AQ149" s="95"/>
      <c r="AR149" s="294"/>
      <c r="AS149" s="295"/>
      <c r="AT149" s="295"/>
      <c r="AU149" s="295"/>
      <c r="AV149" s="295"/>
      <c r="AW149" s="295"/>
      <c r="AX149" s="295"/>
      <c r="AY149" s="295"/>
      <c r="AZ149" s="295"/>
      <c r="BA149" s="295"/>
      <c r="BB149" s="295"/>
      <c r="BC149" s="296"/>
      <c r="BD149" s="95"/>
    </row>
    <row r="150" spans="1:56" x14ac:dyDescent="0.25">
      <c r="A150" s="1" t="s">
        <v>182</v>
      </c>
      <c r="B150" s="216" t="s">
        <v>117</v>
      </c>
      <c r="C150" s="297" t="s">
        <v>183</v>
      </c>
      <c r="D150" s="298"/>
      <c r="E150" s="299">
        <v>50.8</v>
      </c>
      <c r="F150" s="300">
        <v>386.64</v>
      </c>
      <c r="G150" s="300">
        <v>0</v>
      </c>
      <c r="H150" s="300">
        <v>11.99</v>
      </c>
      <c r="I150" s="300">
        <v>100</v>
      </c>
      <c r="J150" s="300">
        <v>0</v>
      </c>
      <c r="K150" s="300">
        <v>0</v>
      </c>
      <c r="L150" s="300">
        <v>0</v>
      </c>
      <c r="M150" s="300">
        <v>0</v>
      </c>
      <c r="N150" s="300">
        <v>439</v>
      </c>
      <c r="O150" s="300">
        <v>0</v>
      </c>
      <c r="P150" s="301">
        <v>0</v>
      </c>
      <c r="Q150" s="302"/>
      <c r="R150" s="303">
        <v>64</v>
      </c>
      <c r="S150" s="304">
        <v>0</v>
      </c>
      <c r="T150" s="304">
        <v>0</v>
      </c>
      <c r="U150" s="304">
        <v>0</v>
      </c>
      <c r="V150" s="304">
        <v>0</v>
      </c>
      <c r="W150" s="304">
        <v>0</v>
      </c>
      <c r="X150" s="304">
        <v>0</v>
      </c>
      <c r="Y150" s="304">
        <v>0</v>
      </c>
      <c r="Z150" s="304">
        <v>0</v>
      </c>
      <c r="AA150" s="304">
        <v>0</v>
      </c>
      <c r="AB150" s="304">
        <v>748</v>
      </c>
      <c r="AC150" s="305">
        <v>0</v>
      </c>
      <c r="AD150" s="302"/>
      <c r="AE150" s="299">
        <v>1234</v>
      </c>
      <c r="AF150" s="300">
        <v>0</v>
      </c>
      <c r="AG150" s="300"/>
      <c r="AH150" s="300"/>
      <c r="AI150" s="300"/>
      <c r="AJ150" s="300"/>
      <c r="AK150" s="300"/>
      <c r="AL150" s="300"/>
      <c r="AM150" s="300">
        <v>109.8901098901099</v>
      </c>
      <c r="AN150" s="300"/>
      <c r="AO150" s="300"/>
      <c r="AP150" s="300">
        <v>2152.2029372496659</v>
      </c>
      <c r="AQ150" s="302"/>
      <c r="AR150" s="303"/>
      <c r="AS150" s="304"/>
      <c r="AT150" s="304"/>
      <c r="AU150" s="304"/>
      <c r="AV150" s="304"/>
      <c r="AW150" s="304"/>
      <c r="AX150" s="304"/>
      <c r="AY150" s="304"/>
      <c r="AZ150" s="304"/>
      <c r="BA150" s="304"/>
      <c r="BB150" s="304"/>
      <c r="BC150" s="305"/>
      <c r="BD150" s="302"/>
    </row>
    <row r="151" spans="1:56" x14ac:dyDescent="0.25">
      <c r="A151" s="1" t="s">
        <v>184</v>
      </c>
      <c r="B151" s="216" t="s">
        <v>117</v>
      </c>
      <c r="C151" s="297" t="s">
        <v>185</v>
      </c>
      <c r="D151" s="298"/>
      <c r="E151" s="299">
        <v>0</v>
      </c>
      <c r="F151" s="300">
        <v>0</v>
      </c>
      <c r="G151" s="300">
        <v>0</v>
      </c>
      <c r="H151" s="300">
        <v>0</v>
      </c>
      <c r="I151" s="300">
        <v>0</v>
      </c>
      <c r="J151" s="300">
        <v>0</v>
      </c>
      <c r="K151" s="300">
        <v>0</v>
      </c>
      <c r="L151" s="300">
        <v>0</v>
      </c>
      <c r="M151" s="300">
        <v>0</v>
      </c>
      <c r="N151" s="300">
        <v>0</v>
      </c>
      <c r="O151" s="300">
        <v>0</v>
      </c>
      <c r="P151" s="301">
        <v>0</v>
      </c>
      <c r="Q151" s="302"/>
      <c r="R151" s="303">
        <v>0</v>
      </c>
      <c r="S151" s="304">
        <v>0</v>
      </c>
      <c r="T151" s="304">
        <v>0</v>
      </c>
      <c r="U151" s="304">
        <v>0</v>
      </c>
      <c r="V151" s="304">
        <v>0</v>
      </c>
      <c r="W151" s="304">
        <v>0</v>
      </c>
      <c r="X151" s="304">
        <v>0</v>
      </c>
      <c r="Y151" s="304">
        <v>0</v>
      </c>
      <c r="Z151" s="304">
        <v>0</v>
      </c>
      <c r="AA151" s="304">
        <v>0</v>
      </c>
      <c r="AB151" s="304">
        <v>258</v>
      </c>
      <c r="AC151" s="305">
        <v>0</v>
      </c>
      <c r="AD151" s="302"/>
      <c r="AE151" s="299">
        <v>0</v>
      </c>
      <c r="AF151" s="300">
        <v>0</v>
      </c>
      <c r="AG151" s="300">
        <v>0</v>
      </c>
      <c r="AH151" s="300"/>
      <c r="AI151" s="300"/>
      <c r="AJ151" s="300"/>
      <c r="AK151" s="300"/>
      <c r="AL151" s="300"/>
      <c r="AM151" s="300"/>
      <c r="AN151" s="300"/>
      <c r="AO151" s="300"/>
      <c r="AP151" s="300"/>
      <c r="AQ151" s="302"/>
      <c r="AR151" s="303"/>
      <c r="AS151" s="304"/>
      <c r="AT151" s="304"/>
      <c r="AU151" s="304"/>
      <c r="AV151" s="304"/>
      <c r="AW151" s="304"/>
      <c r="AX151" s="304"/>
      <c r="AY151" s="304"/>
      <c r="AZ151" s="304"/>
      <c r="BA151" s="304"/>
      <c r="BB151" s="304"/>
      <c r="BC151" s="305"/>
      <c r="BD151" s="302"/>
    </row>
    <row r="152" spans="1:56" x14ac:dyDescent="0.25">
      <c r="A152" s="1" t="s">
        <v>186</v>
      </c>
      <c r="B152" s="171" t="s">
        <v>117</v>
      </c>
      <c r="C152" s="311" t="s">
        <v>187</v>
      </c>
      <c r="D152" s="312"/>
      <c r="E152" s="313">
        <v>61.49</v>
      </c>
      <c r="F152" s="314">
        <v>0</v>
      </c>
      <c r="G152" s="314">
        <v>0</v>
      </c>
      <c r="H152" s="314">
        <v>0</v>
      </c>
      <c r="I152" s="314">
        <v>0</v>
      </c>
      <c r="J152" s="314">
        <v>0</v>
      </c>
      <c r="K152" s="314">
        <v>0</v>
      </c>
      <c r="L152" s="314">
        <v>0</v>
      </c>
      <c r="M152" s="314">
        <v>0</v>
      </c>
      <c r="N152" s="314">
        <v>0</v>
      </c>
      <c r="O152" s="314">
        <v>0</v>
      </c>
      <c r="P152" s="315">
        <v>0</v>
      </c>
      <c r="Q152" s="316"/>
      <c r="R152" s="317">
        <v>0</v>
      </c>
      <c r="S152" s="318">
        <v>0</v>
      </c>
      <c r="T152" s="318">
        <v>0</v>
      </c>
      <c r="U152" s="318">
        <v>0</v>
      </c>
      <c r="V152" s="318">
        <v>0</v>
      </c>
      <c r="W152" s="318">
        <v>0</v>
      </c>
      <c r="X152" s="318">
        <v>0</v>
      </c>
      <c r="Y152" s="318">
        <v>0</v>
      </c>
      <c r="Z152" s="318">
        <v>0</v>
      </c>
      <c r="AA152" s="318">
        <v>0</v>
      </c>
      <c r="AB152" s="318">
        <v>0</v>
      </c>
      <c r="AC152" s="319">
        <v>0</v>
      </c>
      <c r="AD152" s="316"/>
      <c r="AE152" s="313">
        <v>0</v>
      </c>
      <c r="AF152" s="314">
        <v>0</v>
      </c>
      <c r="AG152" s="314">
        <v>0</v>
      </c>
      <c r="AH152" s="314"/>
      <c r="AI152" s="314"/>
      <c r="AJ152" s="314"/>
      <c r="AK152" s="314"/>
      <c r="AL152" s="314"/>
      <c r="AM152" s="314"/>
      <c r="AN152" s="314"/>
      <c r="AO152" s="314"/>
      <c r="AP152" s="314"/>
      <c r="AQ152" s="316"/>
      <c r="AR152" s="317"/>
      <c r="AS152" s="318"/>
      <c r="AT152" s="318"/>
      <c r="AU152" s="318"/>
      <c r="AV152" s="318"/>
      <c r="AW152" s="318"/>
      <c r="AX152" s="318"/>
      <c r="AY152" s="318"/>
      <c r="AZ152" s="318"/>
      <c r="BA152" s="318"/>
      <c r="BB152" s="318"/>
      <c r="BC152" s="319"/>
      <c r="BD152" s="316"/>
    </row>
    <row r="153" spans="1:56" x14ac:dyDescent="0.25">
      <c r="A153" s="1" t="s">
        <v>188</v>
      </c>
      <c r="B153" s="171" t="s">
        <v>117</v>
      </c>
      <c r="C153" s="311" t="s">
        <v>189</v>
      </c>
      <c r="D153" s="312"/>
      <c r="E153" s="313">
        <v>272.63</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00">
        <v>38.299999999999997</v>
      </c>
      <c r="AH153" s="314">
        <v>2131.7399999999998</v>
      </c>
      <c r="AI153" s="314">
        <v>4409.22</v>
      </c>
      <c r="AJ153" s="314">
        <v>13722.83</v>
      </c>
      <c r="AK153" s="314"/>
      <c r="AL153" s="314"/>
      <c r="AM153" s="314"/>
      <c r="AN153" s="314"/>
      <c r="AO153" s="314"/>
      <c r="AP153" s="314"/>
      <c r="AQ153" s="316"/>
      <c r="AR153" s="317"/>
      <c r="AS153" s="318"/>
      <c r="AT153" s="318"/>
      <c r="AU153" s="318"/>
      <c r="AV153" s="318"/>
      <c r="AW153" s="318"/>
      <c r="AX153" s="318"/>
      <c r="AY153" s="318"/>
      <c r="AZ153" s="318"/>
      <c r="BA153" s="318"/>
      <c r="BB153" s="318"/>
      <c r="BC153" s="319"/>
      <c r="BD153" s="316"/>
    </row>
    <row r="154" spans="1:56" x14ac:dyDescent="0.25">
      <c r="A154" s="1" t="s">
        <v>190</v>
      </c>
      <c r="B154" s="171" t="s">
        <v>117</v>
      </c>
      <c r="C154" s="311" t="s">
        <v>191</v>
      </c>
      <c r="D154" s="312"/>
      <c r="E154" s="313">
        <v>13.54</v>
      </c>
      <c r="F154" s="314">
        <v>25</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v>165.87018339034003</v>
      </c>
      <c r="AN154" s="314">
        <v>1007.9472259810555</v>
      </c>
      <c r="AO154" s="314">
        <v>129.10789800476766</v>
      </c>
      <c r="AP154" s="314">
        <v>119.51935914552736</v>
      </c>
      <c r="AQ154" s="316"/>
      <c r="AR154" s="317">
        <v>131.28898050238706</v>
      </c>
      <c r="AS154" s="318">
        <v>84.58244562139835</v>
      </c>
      <c r="AT154" s="318"/>
      <c r="AU154" s="318"/>
      <c r="AV154" s="318"/>
      <c r="AW154" s="318"/>
      <c r="AX154" s="318"/>
      <c r="AY154" s="318"/>
      <c r="AZ154" s="318"/>
      <c r="BA154" s="318"/>
      <c r="BB154" s="318"/>
      <c r="BC154" s="319"/>
      <c r="BD154" s="316"/>
    </row>
    <row r="155" spans="1:56" x14ac:dyDescent="0.25">
      <c r="A155" s="1" t="s">
        <v>192</v>
      </c>
      <c r="B155" s="171" t="s">
        <v>117</v>
      </c>
      <c r="C155" s="311" t="s">
        <v>193</v>
      </c>
      <c r="D155" s="312"/>
      <c r="E155" s="313">
        <v>0</v>
      </c>
      <c r="F155" s="314">
        <v>24</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v>13909.99</v>
      </c>
      <c r="AI155" s="314"/>
      <c r="AJ155" s="314"/>
      <c r="AK155" s="314"/>
      <c r="AL155" s="314"/>
      <c r="AM155" s="314"/>
      <c r="AN155" s="314">
        <v>13.153021978021979</v>
      </c>
      <c r="AO155" s="314"/>
      <c r="AP155" s="314"/>
      <c r="AQ155" s="316"/>
      <c r="AR155" s="317">
        <v>333.93838295244365</v>
      </c>
      <c r="AS155" s="318"/>
      <c r="AT155" s="318">
        <v>3449.3472823831389</v>
      </c>
      <c r="AU155" s="318"/>
      <c r="AV155" s="318"/>
      <c r="AW155" s="318"/>
      <c r="AX155" s="318"/>
      <c r="AY155" s="318"/>
      <c r="AZ155" s="318"/>
      <c r="BA155" s="318"/>
      <c r="BB155" s="318"/>
      <c r="BC155" s="319"/>
      <c r="BD155" s="316"/>
    </row>
    <row r="156" spans="1:56" x14ac:dyDescent="0.25">
      <c r="A156" s="1" t="s">
        <v>194</v>
      </c>
      <c r="B156" s="171" t="s">
        <v>117</v>
      </c>
      <c r="C156" s="311" t="s">
        <v>62</v>
      </c>
      <c r="D156" s="312"/>
      <c r="E156" s="313">
        <v>0</v>
      </c>
      <c r="F156" s="314">
        <v>0</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22.4</v>
      </c>
      <c r="AI156" s="314">
        <v>338.19</v>
      </c>
      <c r="AJ156" s="314">
        <v>709.45</v>
      </c>
      <c r="AK156" s="314"/>
      <c r="AL156" s="314"/>
      <c r="AM156" s="314">
        <v>30.611034861377984</v>
      </c>
      <c r="AN156" s="314">
        <v>196.7647543040118</v>
      </c>
      <c r="AO156" s="314">
        <v>3237.3063484435811</v>
      </c>
      <c r="AP156" s="314">
        <v>578.31775700934577</v>
      </c>
      <c r="AQ156" s="316"/>
      <c r="AR156" s="317">
        <v>470</v>
      </c>
      <c r="AS156" s="318">
        <v>509.32379725399039</v>
      </c>
      <c r="AT156" s="318"/>
      <c r="AU156" s="318">
        <v>2079.3778397855726</v>
      </c>
      <c r="AV156" s="318"/>
      <c r="AW156" s="318"/>
      <c r="AX156" s="318"/>
      <c r="AY156" s="318"/>
      <c r="AZ156" s="318"/>
      <c r="BA156" s="318"/>
      <c r="BB156" s="318"/>
      <c r="BC156" s="319"/>
      <c r="BD156" s="316"/>
    </row>
    <row r="157" spans="1:56" x14ac:dyDescent="0.25">
      <c r="A157" s="1" t="s">
        <v>195</v>
      </c>
      <c r="B157" s="216"/>
      <c r="C157" s="297"/>
      <c r="D157" s="298"/>
      <c r="E157" s="299"/>
      <c r="F157" s="300"/>
      <c r="G157" s="300"/>
      <c r="H157" s="300"/>
      <c r="I157" s="300"/>
      <c r="J157" s="300"/>
      <c r="K157" s="300"/>
      <c r="L157" s="300"/>
      <c r="M157" s="300"/>
      <c r="N157" s="300"/>
      <c r="O157" s="300"/>
      <c r="P157" s="301"/>
      <c r="Q157" s="302"/>
      <c r="R157" s="303"/>
      <c r="S157" s="304"/>
      <c r="T157" s="304"/>
      <c r="U157" s="304"/>
      <c r="V157" s="304"/>
      <c r="W157" s="304"/>
      <c r="X157" s="304"/>
      <c r="Y157" s="304"/>
      <c r="Z157" s="304"/>
      <c r="AA157" s="304"/>
      <c r="AB157" s="304"/>
      <c r="AC157" s="305"/>
      <c r="AD157" s="302"/>
      <c r="AE157" s="299"/>
      <c r="AF157" s="300"/>
      <c r="AG157" s="300"/>
      <c r="AH157" s="300"/>
      <c r="AI157" s="300"/>
      <c r="AJ157" s="300"/>
      <c r="AK157" s="300"/>
      <c r="AL157" s="300"/>
      <c r="AM157" s="300"/>
      <c r="AN157" s="300"/>
      <c r="AO157" s="300"/>
      <c r="AP157" s="300"/>
      <c r="AQ157" s="302"/>
      <c r="AR157" s="303"/>
      <c r="AS157" s="304"/>
      <c r="AT157" s="304"/>
      <c r="AU157" s="304"/>
      <c r="AV157" s="304"/>
      <c r="AW157" s="304"/>
      <c r="AX157" s="304"/>
      <c r="AY157" s="304"/>
      <c r="AZ157" s="304"/>
      <c r="BA157" s="304"/>
      <c r="BB157" s="304"/>
      <c r="BC157" s="305"/>
      <c r="BD157" s="302"/>
    </row>
    <row r="158" spans="1:56" ht="15.75" thickBot="1" x14ac:dyDescent="0.3">
      <c r="A158" s="1" t="s">
        <v>196</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5"/>
      <c r="BD158" s="302"/>
    </row>
    <row r="159" spans="1:56" ht="15.75" thickBot="1" x14ac:dyDescent="0.3">
      <c r="A159" s="214" t="s">
        <v>119</v>
      </c>
      <c r="B159" s="289" t="s">
        <v>119</v>
      </c>
      <c r="C159" s="290" t="s">
        <v>120</v>
      </c>
      <c r="D159" s="91"/>
      <c r="E159" s="291"/>
      <c r="F159" s="292"/>
      <c r="G159" s="292"/>
      <c r="H159" s="292"/>
      <c r="I159" s="292"/>
      <c r="J159" s="292"/>
      <c r="K159" s="292"/>
      <c r="L159" s="292"/>
      <c r="M159" s="292"/>
      <c r="N159" s="292"/>
      <c r="O159" s="292"/>
      <c r="P159" s="293"/>
      <c r="Q159" s="95"/>
      <c r="R159" s="294"/>
      <c r="S159" s="295"/>
      <c r="T159" s="295"/>
      <c r="U159" s="295"/>
      <c r="V159" s="295"/>
      <c r="W159" s="295"/>
      <c r="X159" s="295"/>
      <c r="Y159" s="295"/>
      <c r="Z159" s="295"/>
      <c r="AA159" s="295"/>
      <c r="AB159" s="295"/>
      <c r="AC159" s="296"/>
      <c r="AD159" s="95"/>
      <c r="AE159" s="291"/>
      <c r="AF159" s="292"/>
      <c r="AG159" s="292"/>
      <c r="AH159" s="292"/>
      <c r="AI159" s="292"/>
      <c r="AJ159" s="292"/>
      <c r="AK159" s="292"/>
      <c r="AL159" s="292"/>
      <c r="AM159" s="292"/>
      <c r="AN159" s="292"/>
      <c r="AO159" s="292"/>
      <c r="AP159" s="292"/>
      <c r="AQ159" s="95"/>
      <c r="AR159" s="294"/>
      <c r="AS159" s="295"/>
      <c r="AT159" s="295"/>
      <c r="AU159" s="295"/>
      <c r="AV159" s="295"/>
      <c r="AW159" s="295"/>
      <c r="AX159" s="295"/>
      <c r="AY159" s="295"/>
      <c r="AZ159" s="295"/>
      <c r="BA159" s="295"/>
      <c r="BB159" s="295"/>
      <c r="BC159" s="296"/>
      <c r="BD159" s="95"/>
    </row>
    <row r="160" spans="1:56" x14ac:dyDescent="0.25">
      <c r="A160" t="s">
        <v>197</v>
      </c>
      <c r="B160" s="216" t="s">
        <v>119</v>
      </c>
      <c r="C160" s="297" t="s">
        <v>198</v>
      </c>
      <c r="D160" s="298"/>
      <c r="E160" s="299">
        <v>0</v>
      </c>
      <c r="F160" s="300">
        <v>0</v>
      </c>
      <c r="G160" s="300">
        <v>0</v>
      </c>
      <c r="H160" s="300">
        <v>0</v>
      </c>
      <c r="I160" s="300">
        <v>0</v>
      </c>
      <c r="J160" s="300">
        <v>0</v>
      </c>
      <c r="K160" s="300">
        <v>0</v>
      </c>
      <c r="L160" s="300">
        <v>0</v>
      </c>
      <c r="M160" s="300">
        <v>0</v>
      </c>
      <c r="N160" s="300">
        <v>0</v>
      </c>
      <c r="O160" s="300">
        <v>0</v>
      </c>
      <c r="P160" s="301">
        <v>0</v>
      </c>
      <c r="Q160" s="302"/>
      <c r="R160" s="303">
        <v>0</v>
      </c>
      <c r="S160" s="304">
        <v>0</v>
      </c>
      <c r="T160" s="304">
        <v>0</v>
      </c>
      <c r="U160" s="304">
        <v>0</v>
      </c>
      <c r="V160" s="304">
        <v>0</v>
      </c>
      <c r="W160" s="304">
        <v>0</v>
      </c>
      <c r="X160" s="304">
        <v>0</v>
      </c>
      <c r="Y160" s="304">
        <v>0</v>
      </c>
      <c r="Z160" s="304">
        <v>0</v>
      </c>
      <c r="AA160" s="304">
        <v>0</v>
      </c>
      <c r="AB160" s="304">
        <v>0</v>
      </c>
      <c r="AC160" s="305">
        <v>0</v>
      </c>
      <c r="AD160" s="302"/>
      <c r="AE160" s="299">
        <v>0</v>
      </c>
      <c r="AF160" s="300">
        <v>0</v>
      </c>
      <c r="AG160" s="300">
        <v>335</v>
      </c>
      <c r="AH160" s="300">
        <v>1448.06</v>
      </c>
      <c r="AI160" s="300">
        <v>88.56</v>
      </c>
      <c r="AJ160" s="300">
        <v>11822.67</v>
      </c>
      <c r="AK160" s="300">
        <v>384.74</v>
      </c>
      <c r="AL160" s="300">
        <v>183</v>
      </c>
      <c r="AM160" s="300">
        <v>1106.8339640686545</v>
      </c>
      <c r="AN160" s="300">
        <v>3235.3034896923477</v>
      </c>
      <c r="AO160" s="300">
        <v>4597.0407317596255</v>
      </c>
      <c r="AP160" s="300">
        <v>204.21261682242991</v>
      </c>
      <c r="AQ160" s="302"/>
      <c r="AR160" s="303">
        <v>566.40108401084012</v>
      </c>
      <c r="AS160" s="304"/>
      <c r="AT160" s="304">
        <v>226.88881647795662</v>
      </c>
      <c r="AU160" s="304"/>
      <c r="AV160" s="304"/>
      <c r="AW160" s="304"/>
      <c r="AX160" s="304"/>
      <c r="AY160" s="304"/>
      <c r="AZ160" s="304"/>
      <c r="BA160" s="304"/>
      <c r="BB160" s="304"/>
      <c r="BC160" s="305"/>
      <c r="BD160" s="302"/>
    </row>
    <row r="161" spans="1:56" x14ac:dyDescent="0.25">
      <c r="A161" t="s">
        <v>199</v>
      </c>
      <c r="B161" s="216" t="s">
        <v>119</v>
      </c>
      <c r="C161" s="297" t="s">
        <v>200</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0</v>
      </c>
      <c r="AH161" s="300">
        <v>231.85</v>
      </c>
      <c r="AI161" s="300"/>
      <c r="AJ161" s="300">
        <v>101.26</v>
      </c>
      <c r="AK161" s="300"/>
      <c r="AL161" s="300"/>
      <c r="AM161" s="300">
        <v>1098</v>
      </c>
      <c r="AN161" s="300">
        <v>2074</v>
      </c>
      <c r="AO161" s="300">
        <v>1928.18</v>
      </c>
      <c r="AP161" s="300">
        <v>1174.3950285699241</v>
      </c>
      <c r="AQ161" s="302"/>
      <c r="AR161" s="303">
        <v>445.61708049512924</v>
      </c>
      <c r="AS161" s="304"/>
      <c r="AT161" s="304"/>
      <c r="AU161" s="304"/>
      <c r="AV161" s="304"/>
      <c r="AW161" s="304"/>
      <c r="AX161" s="304"/>
      <c r="AY161" s="304"/>
      <c r="AZ161" s="304"/>
      <c r="BA161" s="304"/>
      <c r="BB161" s="304"/>
      <c r="BC161" s="305"/>
      <c r="BD161" s="302"/>
    </row>
    <row r="162" spans="1:56" x14ac:dyDescent="0.25">
      <c r="A162" t="s">
        <v>201</v>
      </c>
      <c r="B162" s="171" t="s">
        <v>119</v>
      </c>
      <c r="C162" s="311" t="s">
        <v>62</v>
      </c>
      <c r="D162" s="312"/>
      <c r="E162" s="313">
        <v>0</v>
      </c>
      <c r="F162" s="314">
        <v>0</v>
      </c>
      <c r="G162" s="314">
        <v>0</v>
      </c>
      <c r="H162" s="314">
        <v>0</v>
      </c>
      <c r="I162" s="314">
        <v>0</v>
      </c>
      <c r="J162" s="314">
        <v>0</v>
      </c>
      <c r="K162" s="314">
        <v>0</v>
      </c>
      <c r="L162" s="314">
        <v>0</v>
      </c>
      <c r="M162" s="314">
        <v>0</v>
      </c>
      <c r="N162" s="314">
        <v>0</v>
      </c>
      <c r="O162" s="314">
        <v>0</v>
      </c>
      <c r="P162" s="315">
        <v>0</v>
      </c>
      <c r="Q162" s="316"/>
      <c r="R162" s="317">
        <v>0</v>
      </c>
      <c r="S162" s="318">
        <v>0</v>
      </c>
      <c r="T162" s="318">
        <v>0</v>
      </c>
      <c r="U162" s="318">
        <v>0</v>
      </c>
      <c r="V162" s="318">
        <v>0</v>
      </c>
      <c r="W162" s="318">
        <v>0</v>
      </c>
      <c r="X162" s="318">
        <v>0</v>
      </c>
      <c r="Y162" s="318">
        <v>0</v>
      </c>
      <c r="Z162" s="318">
        <v>0</v>
      </c>
      <c r="AA162" s="318">
        <v>0</v>
      </c>
      <c r="AB162" s="318">
        <v>0</v>
      </c>
      <c r="AC162" s="319">
        <v>0</v>
      </c>
      <c r="AD162" s="316"/>
      <c r="AE162" s="313">
        <v>0</v>
      </c>
      <c r="AF162" s="314">
        <v>0</v>
      </c>
      <c r="AG162" s="314">
        <v>0</v>
      </c>
      <c r="AH162" s="314"/>
      <c r="AI162" s="314"/>
      <c r="AJ162" s="314"/>
      <c r="AK162" s="314"/>
      <c r="AL162" s="314"/>
      <c r="AM162" s="314">
        <v>1269.204489091085</v>
      </c>
      <c r="AN162" s="314">
        <v>25.295470346007807</v>
      </c>
      <c r="AO162" s="314">
        <v>92.08</v>
      </c>
      <c r="AP162" s="314"/>
      <c r="AQ162" s="316"/>
      <c r="AR162" s="317">
        <v>686.36372958324182</v>
      </c>
      <c r="AS162" s="318">
        <v>89.298892146326125</v>
      </c>
      <c r="AT162" s="318">
        <v>3460.9695277539581</v>
      </c>
      <c r="AU162" s="318">
        <v>1102.3213054470236</v>
      </c>
      <c r="AV162" s="318"/>
      <c r="AW162" s="318"/>
      <c r="AX162" s="318"/>
      <c r="AY162" s="318"/>
      <c r="AZ162" s="318"/>
      <c r="BA162" s="318"/>
      <c r="BB162" s="318"/>
      <c r="BC162" s="319"/>
      <c r="BD162" s="316"/>
    </row>
    <row r="163" spans="1:56" x14ac:dyDescent="0.25">
      <c r="A163" t="s">
        <v>202</v>
      </c>
      <c r="B163" s="171" t="s">
        <v>119</v>
      </c>
      <c r="C163" s="311"/>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v>0</v>
      </c>
      <c r="AI163" s="314"/>
      <c r="AJ163" s="314"/>
      <c r="AK163" s="314"/>
      <c r="AL163" s="314"/>
      <c r="AM163" s="314"/>
      <c r="AN163" s="314"/>
      <c r="AO163" s="314"/>
      <c r="AP163" s="314"/>
      <c r="AQ163" s="316"/>
      <c r="AR163" s="317"/>
      <c r="AS163" s="318"/>
      <c r="AT163" s="318"/>
      <c r="AU163" s="318"/>
      <c r="AV163" s="318"/>
      <c r="AW163" s="318"/>
      <c r="AX163" s="318"/>
      <c r="AY163" s="318"/>
      <c r="AZ163" s="318"/>
      <c r="BA163" s="318"/>
      <c r="BB163" s="318"/>
      <c r="BC163" s="319"/>
      <c r="BD163" s="316"/>
    </row>
    <row r="164" spans="1:56" ht="15.75" thickBot="1" x14ac:dyDescent="0.3">
      <c r="B164" s="216"/>
      <c r="C164" s="297"/>
      <c r="D164" s="298"/>
      <c r="E164" s="299"/>
      <c r="F164" s="300"/>
      <c r="G164" s="300"/>
      <c r="H164" s="300"/>
      <c r="I164" s="300"/>
      <c r="J164" s="300"/>
      <c r="K164" s="300"/>
      <c r="L164" s="300"/>
      <c r="M164" s="300"/>
      <c r="N164" s="300"/>
      <c r="O164" s="300"/>
      <c r="P164" s="301"/>
      <c r="Q164" s="302"/>
      <c r="R164" s="303"/>
      <c r="S164" s="304"/>
      <c r="T164" s="304"/>
      <c r="U164" s="304"/>
      <c r="V164" s="304"/>
      <c r="W164" s="304"/>
      <c r="X164" s="304"/>
      <c r="Y164" s="304"/>
      <c r="Z164" s="304"/>
      <c r="AA164" s="304"/>
      <c r="AB164" s="304"/>
      <c r="AC164" s="305"/>
      <c r="AD164" s="302"/>
      <c r="AE164" s="299"/>
      <c r="AF164" s="300"/>
      <c r="AG164" s="300"/>
      <c r="AH164" s="300"/>
      <c r="AI164" s="300"/>
      <c r="AJ164" s="300"/>
      <c r="AK164" s="300"/>
      <c r="AL164" s="300"/>
      <c r="AM164" s="300"/>
      <c r="AN164" s="300"/>
      <c r="AO164" s="300"/>
      <c r="AP164" s="300"/>
      <c r="AQ164" s="302"/>
      <c r="AR164" s="303"/>
      <c r="AS164" s="304"/>
      <c r="AT164" s="304"/>
      <c r="AU164" s="304"/>
      <c r="AV164" s="304"/>
      <c r="AW164" s="304"/>
      <c r="AX164" s="304"/>
      <c r="AY164" s="304"/>
      <c r="AZ164" s="304"/>
      <c r="BA164" s="304"/>
      <c r="BB164" s="304"/>
      <c r="BC164" s="305"/>
      <c r="BD164" s="302"/>
    </row>
    <row r="165" spans="1:56" ht="15.75" thickBot="1" x14ac:dyDescent="0.3">
      <c r="A165" s="214" t="s">
        <v>121</v>
      </c>
      <c r="B165" s="289" t="s">
        <v>121</v>
      </c>
      <c r="C165" s="290" t="s">
        <v>122</v>
      </c>
      <c r="D165" s="91"/>
      <c r="E165" s="291"/>
      <c r="F165" s="292"/>
      <c r="G165" s="292"/>
      <c r="H165" s="292"/>
      <c r="I165" s="292"/>
      <c r="J165" s="292"/>
      <c r="K165" s="292"/>
      <c r="L165" s="292"/>
      <c r="M165" s="292"/>
      <c r="N165" s="292"/>
      <c r="O165" s="292"/>
      <c r="P165" s="293"/>
      <c r="Q165" s="95"/>
      <c r="R165" s="294"/>
      <c r="S165" s="295"/>
      <c r="T165" s="295"/>
      <c r="U165" s="295"/>
      <c r="V165" s="295"/>
      <c r="W165" s="295"/>
      <c r="X165" s="295"/>
      <c r="Y165" s="295"/>
      <c r="Z165" s="295"/>
      <c r="AA165" s="295"/>
      <c r="AB165" s="295"/>
      <c r="AC165" s="296"/>
      <c r="AD165" s="95"/>
      <c r="AE165" s="291"/>
      <c r="AF165" s="292"/>
      <c r="AG165" s="292"/>
      <c r="AH165" s="292"/>
      <c r="AI165" s="292"/>
      <c r="AJ165" s="292"/>
      <c r="AK165" s="292"/>
      <c r="AL165" s="292"/>
      <c r="AM165" s="292"/>
      <c r="AN165" s="292"/>
      <c r="AO165" s="292"/>
      <c r="AP165" s="292"/>
      <c r="AQ165" s="95"/>
      <c r="AR165" s="294"/>
      <c r="AS165" s="295"/>
      <c r="AT165" s="295"/>
      <c r="AU165" s="295"/>
      <c r="AV165" s="295"/>
      <c r="AW165" s="295"/>
      <c r="AX165" s="295"/>
      <c r="AY165" s="295"/>
      <c r="AZ165" s="295"/>
      <c r="BA165" s="295"/>
      <c r="BB165" s="295"/>
      <c r="BC165" s="296"/>
      <c r="BD165" s="95"/>
    </row>
    <row r="166" spans="1:56" x14ac:dyDescent="0.25">
      <c r="A166" s="1" t="s">
        <v>203</v>
      </c>
      <c r="B166" s="216" t="s">
        <v>121</v>
      </c>
      <c r="C166" s="297" t="s">
        <v>204</v>
      </c>
      <c r="D166" s="298"/>
      <c r="E166" s="299">
        <v>0</v>
      </c>
      <c r="F166" s="300">
        <v>0</v>
      </c>
      <c r="G166" s="300">
        <v>0</v>
      </c>
      <c r="H166" s="300">
        <v>0</v>
      </c>
      <c r="I166" s="300">
        <v>0</v>
      </c>
      <c r="J166" s="300">
        <v>0</v>
      </c>
      <c r="K166" s="300">
        <v>0</v>
      </c>
      <c r="L166" s="300">
        <v>0</v>
      </c>
      <c r="M166" s="300">
        <v>0</v>
      </c>
      <c r="N166" s="300">
        <v>0</v>
      </c>
      <c r="O166" s="300">
        <v>0</v>
      </c>
      <c r="P166" s="301">
        <v>0</v>
      </c>
      <c r="Q166" s="302"/>
      <c r="R166" s="303">
        <v>0</v>
      </c>
      <c r="S166" s="304">
        <v>1027</v>
      </c>
      <c r="T166" s="304">
        <v>0</v>
      </c>
      <c r="U166" s="304">
        <v>0</v>
      </c>
      <c r="V166" s="304">
        <v>0</v>
      </c>
      <c r="W166" s="304">
        <v>0</v>
      </c>
      <c r="X166" s="304">
        <v>2259</v>
      </c>
      <c r="Y166" s="304">
        <v>2259</v>
      </c>
      <c r="Z166" s="304">
        <v>2139</v>
      </c>
      <c r="AA166" s="304">
        <v>2106</v>
      </c>
      <c r="AB166" s="304">
        <v>2106</v>
      </c>
      <c r="AC166" s="305">
        <v>12617</v>
      </c>
      <c r="AD166" s="302"/>
      <c r="AE166" s="299">
        <v>2138</v>
      </c>
      <c r="AF166" s="300">
        <v>2105</v>
      </c>
      <c r="AG166" s="300">
        <v>0</v>
      </c>
      <c r="AH166" s="300">
        <v>5360.7</v>
      </c>
      <c r="AI166" s="300">
        <v>1957.02</v>
      </c>
      <c r="AJ166" s="300"/>
      <c r="AK166" s="300">
        <v>3965.55</v>
      </c>
      <c r="AL166" s="300"/>
      <c r="AM166" s="300">
        <v>5738.9822803800007</v>
      </c>
      <c r="AN166" s="300">
        <v>1915.5345060893098</v>
      </c>
      <c r="AO166" s="300">
        <v>1848.9925712147935</v>
      </c>
      <c r="AP166" s="300">
        <v>1847.6101468624831</v>
      </c>
      <c r="AQ166" s="302"/>
      <c r="AR166" s="303"/>
      <c r="AS166" s="304">
        <v>1852.0611265447519</v>
      </c>
      <c r="AT166" s="304">
        <v>1750.2129792032074</v>
      </c>
      <c r="AU166" s="304"/>
      <c r="AV166" s="304"/>
      <c r="AW166" s="304"/>
      <c r="AX166" s="304"/>
      <c r="AY166" s="304"/>
      <c r="AZ166" s="304"/>
      <c r="BA166" s="304"/>
      <c r="BB166" s="304"/>
      <c r="BC166" s="305"/>
      <c r="BD166" s="302"/>
    </row>
    <row r="167" spans="1:56" x14ac:dyDescent="0.25">
      <c r="A167" s="1" t="s">
        <v>205</v>
      </c>
      <c r="B167" s="216" t="s">
        <v>121</v>
      </c>
      <c r="C167" s="297" t="s">
        <v>206</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0</v>
      </c>
      <c r="T167" s="304">
        <v>0</v>
      </c>
      <c r="U167" s="304">
        <v>0</v>
      </c>
      <c r="V167" s="304">
        <v>0</v>
      </c>
      <c r="W167" s="304">
        <v>0</v>
      </c>
      <c r="X167" s="304">
        <v>0</v>
      </c>
      <c r="Y167" s="304">
        <v>0</v>
      </c>
      <c r="Z167" s="304">
        <v>0</v>
      </c>
      <c r="AA167" s="304">
        <v>0</v>
      </c>
      <c r="AB167" s="304">
        <v>0</v>
      </c>
      <c r="AC167" s="305">
        <v>0</v>
      </c>
      <c r="AD167" s="302"/>
      <c r="AE167" s="299">
        <v>0</v>
      </c>
      <c r="AF167" s="300">
        <v>0</v>
      </c>
      <c r="AG167" s="300">
        <v>0</v>
      </c>
      <c r="AH167" s="300"/>
      <c r="AI167" s="300"/>
      <c r="AJ167" s="300"/>
      <c r="AK167" s="300"/>
      <c r="AL167" s="300"/>
      <c r="AM167" s="300">
        <v>0</v>
      </c>
      <c r="AN167" s="300"/>
      <c r="AO167" s="300"/>
      <c r="AP167" s="300"/>
      <c r="AQ167" s="302"/>
      <c r="AR167" s="303"/>
      <c r="AS167" s="304"/>
      <c r="AT167" s="304"/>
      <c r="AU167" s="304"/>
      <c r="AV167" s="304"/>
      <c r="AW167" s="304"/>
      <c r="AX167" s="304"/>
      <c r="AY167" s="304"/>
      <c r="AZ167" s="304"/>
      <c r="BA167" s="304"/>
      <c r="BB167" s="304"/>
      <c r="BC167" s="305"/>
      <c r="BD167" s="302"/>
    </row>
    <row r="168" spans="1:56" x14ac:dyDescent="0.25">
      <c r="A168" s="1" t="s">
        <v>207</v>
      </c>
      <c r="B168" s="171" t="s">
        <v>121</v>
      </c>
      <c r="C168" s="311" t="s">
        <v>208</v>
      </c>
      <c r="D168" s="312"/>
      <c r="E168" s="313">
        <v>34.5</v>
      </c>
      <c r="F168" s="314">
        <v>28.37</v>
      </c>
      <c r="G168" s="314">
        <v>25.43</v>
      </c>
      <c r="H168" s="314">
        <v>25.78</v>
      </c>
      <c r="I168" s="314">
        <v>58.7</v>
      </c>
      <c r="J168" s="314">
        <v>60</v>
      </c>
      <c r="K168" s="314">
        <v>58.5</v>
      </c>
      <c r="L168" s="314">
        <v>67</v>
      </c>
      <c r="M168" s="314">
        <v>0</v>
      </c>
      <c r="N168" s="314">
        <v>70.5</v>
      </c>
      <c r="O168" s="314">
        <v>70.5</v>
      </c>
      <c r="P168" s="315">
        <v>88</v>
      </c>
      <c r="Q168" s="316"/>
      <c r="R168" s="317">
        <v>0</v>
      </c>
      <c r="S168" s="318">
        <v>110</v>
      </c>
      <c r="T168" s="318">
        <v>122</v>
      </c>
      <c r="U168" s="318">
        <v>138</v>
      </c>
      <c r="V168" s="318">
        <v>263</v>
      </c>
      <c r="W168" s="318">
        <v>0</v>
      </c>
      <c r="X168" s="318">
        <v>134</v>
      </c>
      <c r="Y168" s="318">
        <v>202</v>
      </c>
      <c r="Z168" s="318">
        <v>136</v>
      </c>
      <c r="AA168" s="318">
        <v>149</v>
      </c>
      <c r="AB168" s="318">
        <v>161</v>
      </c>
      <c r="AC168" s="319">
        <v>159</v>
      </c>
      <c r="AD168" s="316"/>
      <c r="AE168" s="313">
        <v>151</v>
      </c>
      <c r="AF168" s="314">
        <v>244</v>
      </c>
      <c r="AG168" s="314">
        <v>173.04</v>
      </c>
      <c r="AH168" s="314">
        <v>229.28</v>
      </c>
      <c r="AI168" s="314">
        <v>770.84</v>
      </c>
      <c r="AJ168" s="314"/>
      <c r="AK168" s="314">
        <v>1074.31</v>
      </c>
      <c r="AL168" s="314"/>
      <c r="AM168" s="314">
        <v>424.21636615811377</v>
      </c>
      <c r="AN168" s="314">
        <v>414.83516483516485</v>
      </c>
      <c r="AO168" s="314">
        <v>430.17476350809687</v>
      </c>
      <c r="AP168" s="314">
        <v>485.77413623949298</v>
      </c>
      <c r="AQ168" s="316"/>
      <c r="AR168" s="317">
        <v>455.20325203252037</v>
      </c>
      <c r="AS168" s="318">
        <v>471.615670995671</v>
      </c>
      <c r="AT168" s="318">
        <v>352.93369448428064</v>
      </c>
      <c r="AU168" s="318">
        <v>355.66783322131317</v>
      </c>
      <c r="AV168" s="318"/>
      <c r="AW168" s="318"/>
      <c r="AX168" s="318"/>
      <c r="AY168" s="318"/>
      <c r="AZ168" s="318"/>
      <c r="BA168" s="318"/>
      <c r="BB168" s="318"/>
      <c r="BC168" s="319"/>
      <c r="BD168" s="316"/>
    </row>
    <row r="169" spans="1:56" x14ac:dyDescent="0.25">
      <c r="A169" s="1" t="s">
        <v>209</v>
      </c>
      <c r="B169" s="171" t="s">
        <v>121</v>
      </c>
      <c r="C169" s="311" t="s">
        <v>210</v>
      </c>
      <c r="D169" s="312"/>
      <c r="E169" s="313">
        <v>61.68</v>
      </c>
      <c r="F169" s="314">
        <v>0</v>
      </c>
      <c r="G169" s="314">
        <v>99.6</v>
      </c>
      <c r="H169" s="314">
        <v>22.89</v>
      </c>
      <c r="I169" s="314">
        <v>41</v>
      </c>
      <c r="J169" s="314">
        <v>40</v>
      </c>
      <c r="K169" s="314">
        <v>144</v>
      </c>
      <c r="L169" s="314">
        <v>40</v>
      </c>
      <c r="M169" s="314">
        <v>6</v>
      </c>
      <c r="N169" s="314">
        <v>193</v>
      </c>
      <c r="O169" s="314">
        <v>0</v>
      </c>
      <c r="P169" s="315">
        <v>101</v>
      </c>
      <c r="Q169" s="316"/>
      <c r="R169" s="317">
        <v>522</v>
      </c>
      <c r="S169" s="318">
        <v>905</v>
      </c>
      <c r="T169" s="318">
        <v>727.3</v>
      </c>
      <c r="U169" s="318">
        <v>369</v>
      </c>
      <c r="V169" s="318">
        <v>774</v>
      </c>
      <c r="W169" s="318">
        <v>241</v>
      </c>
      <c r="X169" s="318">
        <v>485</v>
      </c>
      <c r="Y169" s="318">
        <v>428</v>
      </c>
      <c r="Z169" s="318">
        <v>285</v>
      </c>
      <c r="AA169" s="318">
        <v>320</v>
      </c>
      <c r="AB169" s="318">
        <v>499</v>
      </c>
      <c r="AC169" s="319">
        <v>343</v>
      </c>
      <c r="AD169" s="316"/>
      <c r="AE169" s="313">
        <v>328</v>
      </c>
      <c r="AF169" s="314">
        <v>263</v>
      </c>
      <c r="AG169" s="314">
        <v>32.380000000000003</v>
      </c>
      <c r="AH169" s="314">
        <v>700.51</v>
      </c>
      <c r="AI169" s="314">
        <v>66.81</v>
      </c>
      <c r="AJ169" s="314">
        <v>600.91</v>
      </c>
      <c r="AK169" s="314">
        <v>87.81</v>
      </c>
      <c r="AL169" s="314">
        <v>33</v>
      </c>
      <c r="AM169" s="314">
        <v>479.28584882588098</v>
      </c>
      <c r="AN169" s="314">
        <v>283.47740626991191</v>
      </c>
      <c r="AO169" s="314">
        <v>281.43672925337654</v>
      </c>
      <c r="AP169" s="314">
        <v>45.692961297609415</v>
      </c>
      <c r="AQ169" s="316"/>
      <c r="AR169" s="317">
        <v>34.097110101688507</v>
      </c>
      <c r="AS169" s="318">
        <v>48.178139938820784</v>
      </c>
      <c r="AT169" s="318">
        <v>370.66313899063891</v>
      </c>
      <c r="AU169" s="318">
        <v>118.09724571129478</v>
      </c>
      <c r="AV169" s="318"/>
      <c r="AW169" s="318"/>
      <c r="AX169" s="318"/>
      <c r="AY169" s="318"/>
      <c r="AZ169" s="318"/>
      <c r="BA169" s="318"/>
      <c r="BB169" s="318"/>
      <c r="BC169" s="319"/>
      <c r="BD169" s="316"/>
    </row>
    <row r="170" spans="1:56" x14ac:dyDescent="0.25">
      <c r="A170" s="1" t="s">
        <v>211</v>
      </c>
      <c r="B170" s="171" t="s">
        <v>121</v>
      </c>
      <c r="C170" s="311" t="s">
        <v>212</v>
      </c>
      <c r="D170" s="312"/>
      <c r="E170" s="313">
        <v>0</v>
      </c>
      <c r="F170" s="314">
        <v>84</v>
      </c>
      <c r="G170" s="314">
        <v>0</v>
      </c>
      <c r="H170" s="314">
        <v>35.78</v>
      </c>
      <c r="I170" s="314">
        <v>0</v>
      </c>
      <c r="J170" s="314">
        <v>61</v>
      </c>
      <c r="K170" s="314">
        <v>0</v>
      </c>
      <c r="L170" s="314">
        <v>0</v>
      </c>
      <c r="M170" s="314">
        <v>0</v>
      </c>
      <c r="N170" s="314">
        <v>59.4</v>
      </c>
      <c r="O170" s="314">
        <v>318</v>
      </c>
      <c r="P170" s="315">
        <v>102</v>
      </c>
      <c r="Q170" s="316"/>
      <c r="R170" s="317">
        <v>0</v>
      </c>
      <c r="S170" s="318">
        <v>59</v>
      </c>
      <c r="T170" s="318">
        <v>46</v>
      </c>
      <c r="U170" s="318">
        <v>236</v>
      </c>
      <c r="V170" s="318">
        <v>0</v>
      </c>
      <c r="W170" s="318">
        <v>0</v>
      </c>
      <c r="X170" s="318">
        <v>0</v>
      </c>
      <c r="Y170" s="318">
        <v>0</v>
      </c>
      <c r="Z170" s="318">
        <v>0</v>
      </c>
      <c r="AA170" s="318">
        <v>0</v>
      </c>
      <c r="AB170" s="318">
        <v>0</v>
      </c>
      <c r="AC170" s="319">
        <v>722</v>
      </c>
      <c r="AD170" s="316"/>
      <c r="AE170" s="313">
        <v>25</v>
      </c>
      <c r="AF170" s="314">
        <v>0</v>
      </c>
      <c r="AG170" s="314">
        <v>195.59</v>
      </c>
      <c r="AH170" s="314">
        <v>22.57</v>
      </c>
      <c r="AI170" s="314"/>
      <c r="AJ170" s="314"/>
      <c r="AK170" s="314">
        <v>481.13</v>
      </c>
      <c r="AL170" s="314"/>
      <c r="AM170" s="314">
        <v>0</v>
      </c>
      <c r="AN170" s="314"/>
      <c r="AO170" s="314">
        <v>4170.5298293723336</v>
      </c>
      <c r="AP170" s="314">
        <v>18.302002670226965</v>
      </c>
      <c r="AQ170" s="316"/>
      <c r="AR170" s="317">
        <v>164.34092420206375</v>
      </c>
      <c r="AS170" s="318"/>
      <c r="AT170" s="318">
        <v>47.176278319242854</v>
      </c>
      <c r="AU170" s="318"/>
      <c r="AV170" s="318"/>
      <c r="AW170" s="318"/>
      <c r="AX170" s="318"/>
      <c r="AY170" s="318"/>
      <c r="AZ170" s="318"/>
      <c r="BA170" s="318"/>
      <c r="BB170" s="318"/>
      <c r="BC170" s="319"/>
      <c r="BD170" s="316"/>
    </row>
    <row r="171" spans="1:56" x14ac:dyDescent="0.25">
      <c r="A171" s="1" t="s">
        <v>213</v>
      </c>
      <c r="B171" s="171" t="s">
        <v>121</v>
      </c>
      <c r="C171" s="311" t="s">
        <v>214</v>
      </c>
      <c r="D171" s="312"/>
      <c r="E171" s="313">
        <v>72.540000000000006</v>
      </c>
      <c r="F171" s="314">
        <v>113.47</v>
      </c>
      <c r="G171" s="314">
        <v>619.99</v>
      </c>
      <c r="H171" s="314">
        <v>23.12</v>
      </c>
      <c r="I171" s="314">
        <v>0</v>
      </c>
      <c r="J171" s="314">
        <v>56</v>
      </c>
      <c r="K171" s="314">
        <v>41</v>
      </c>
      <c r="L171" s="314">
        <v>291</v>
      </c>
      <c r="M171" s="314">
        <v>6179</v>
      </c>
      <c r="N171" s="314">
        <v>0</v>
      </c>
      <c r="O171" s="314">
        <v>287</v>
      </c>
      <c r="P171" s="315">
        <v>0</v>
      </c>
      <c r="Q171" s="316"/>
      <c r="R171" s="317">
        <v>462</v>
      </c>
      <c r="S171" s="318">
        <v>0</v>
      </c>
      <c r="T171" s="318">
        <v>0</v>
      </c>
      <c r="U171" s="318">
        <v>0</v>
      </c>
      <c r="V171" s="318">
        <v>0</v>
      </c>
      <c r="W171" s="318">
        <v>0</v>
      </c>
      <c r="X171" s="318">
        <v>0</v>
      </c>
      <c r="Y171" s="318">
        <v>0</v>
      </c>
      <c r="Z171" s="318">
        <v>0</v>
      </c>
      <c r="AA171" s="318">
        <v>63</v>
      </c>
      <c r="AB171" s="318">
        <v>0</v>
      </c>
      <c r="AC171" s="319">
        <v>0</v>
      </c>
      <c r="AD171" s="316"/>
      <c r="AE171" s="313">
        <v>0</v>
      </c>
      <c r="AF171" s="314">
        <v>0</v>
      </c>
      <c r="AG171" s="314">
        <v>2134.11</v>
      </c>
      <c r="AH171" s="314">
        <v>2802</v>
      </c>
      <c r="AI171" s="314">
        <v>2379</v>
      </c>
      <c r="AJ171" s="314">
        <v>2855</v>
      </c>
      <c r="AK171" s="314">
        <v>5979</v>
      </c>
      <c r="AL171" s="314">
        <v>2921</v>
      </c>
      <c r="AM171" s="314">
        <v>21681.14</v>
      </c>
      <c r="AN171" s="314">
        <v>3180.5</v>
      </c>
      <c r="AO171" s="314">
        <v>1270</v>
      </c>
      <c r="AP171" s="314">
        <v>1439</v>
      </c>
      <c r="AQ171" s="316"/>
      <c r="AR171" s="317">
        <v>1944.4161660242771</v>
      </c>
      <c r="AS171" s="318">
        <v>345</v>
      </c>
      <c r="AT171" s="318">
        <v>4770</v>
      </c>
      <c r="AU171" s="318"/>
      <c r="AV171" s="318"/>
      <c r="AW171" s="318"/>
      <c r="AX171" s="318"/>
      <c r="AY171" s="318"/>
      <c r="AZ171" s="318"/>
      <c r="BA171" s="318"/>
      <c r="BB171" s="318"/>
      <c r="BC171" s="319"/>
      <c r="BD171" s="316"/>
    </row>
    <row r="172" spans="1:56" x14ac:dyDescent="0.25">
      <c r="A172" s="1" t="s">
        <v>215</v>
      </c>
      <c r="B172" s="171" t="s">
        <v>121</v>
      </c>
      <c r="C172" s="311" t="s">
        <v>216</v>
      </c>
      <c r="D172" s="312"/>
      <c r="E172" s="313">
        <v>0</v>
      </c>
      <c r="F172" s="314">
        <v>650</v>
      </c>
      <c r="G172" s="314">
        <v>0</v>
      </c>
      <c r="H172" s="314">
        <v>0</v>
      </c>
      <c r="I172" s="314">
        <v>0</v>
      </c>
      <c r="J172" s="314">
        <v>0</v>
      </c>
      <c r="K172" s="314">
        <v>0</v>
      </c>
      <c r="L172" s="314">
        <v>305.39999999999998</v>
      </c>
      <c r="M172" s="314">
        <v>660</v>
      </c>
      <c r="N172" s="314">
        <v>300</v>
      </c>
      <c r="O172" s="314">
        <v>300</v>
      </c>
      <c r="P172" s="315">
        <v>300</v>
      </c>
      <c r="Q172" s="316"/>
      <c r="R172" s="317">
        <v>300</v>
      </c>
      <c r="S172" s="318">
        <v>300</v>
      </c>
      <c r="T172" s="318">
        <v>348</v>
      </c>
      <c r="U172" s="318">
        <v>300</v>
      </c>
      <c r="V172" s="318">
        <v>300</v>
      </c>
      <c r="W172" s="318">
        <v>0</v>
      </c>
      <c r="X172" s="318">
        <v>600</v>
      </c>
      <c r="Y172" s="318">
        <v>0</v>
      </c>
      <c r="Z172" s="318">
        <v>600</v>
      </c>
      <c r="AA172" s="318">
        <v>600</v>
      </c>
      <c r="AB172" s="318">
        <v>600</v>
      </c>
      <c r="AC172" s="319">
        <v>600</v>
      </c>
      <c r="AD172" s="316"/>
      <c r="AE172" s="313">
        <v>600</v>
      </c>
      <c r="AF172" s="314">
        <v>600</v>
      </c>
      <c r="AG172" s="314">
        <v>600</v>
      </c>
      <c r="AH172" s="314">
        <v>600</v>
      </c>
      <c r="AI172" s="314">
        <v>600</v>
      </c>
      <c r="AJ172" s="314">
        <v>600</v>
      </c>
      <c r="AK172" s="314">
        <v>600</v>
      </c>
      <c r="AL172" s="314"/>
      <c r="AM172" s="314">
        <v>1200</v>
      </c>
      <c r="AN172" s="314"/>
      <c r="AO172" s="314"/>
      <c r="AP172" s="314"/>
      <c r="AQ172" s="316"/>
      <c r="AR172" s="317"/>
      <c r="AS172" s="318"/>
      <c r="AT172" s="318"/>
      <c r="AU172" s="318"/>
      <c r="AV172" s="318"/>
      <c r="AW172" s="318"/>
      <c r="AX172" s="318"/>
      <c r="AY172" s="318"/>
      <c r="AZ172" s="318"/>
      <c r="BA172" s="318"/>
      <c r="BB172" s="318"/>
      <c r="BC172" s="319"/>
      <c r="BD172" s="316"/>
    </row>
    <row r="173" spans="1:56" x14ac:dyDescent="0.25">
      <c r="A173" s="1" t="s">
        <v>217</v>
      </c>
      <c r="B173" s="216" t="s">
        <v>121</v>
      </c>
      <c r="C173" s="297" t="s">
        <v>218</v>
      </c>
      <c r="D173" s="298"/>
      <c r="E173" s="299">
        <v>0</v>
      </c>
      <c r="F173" s="300">
        <v>0</v>
      </c>
      <c r="G173" s="300">
        <v>0</v>
      </c>
      <c r="H173" s="300">
        <v>0</v>
      </c>
      <c r="I173" s="300">
        <v>0</v>
      </c>
      <c r="J173" s="300">
        <v>0</v>
      </c>
      <c r="K173" s="300">
        <v>0</v>
      </c>
      <c r="L173" s="300">
        <v>0</v>
      </c>
      <c r="M173" s="300">
        <v>0</v>
      </c>
      <c r="N173" s="300">
        <v>0</v>
      </c>
      <c r="O173" s="300">
        <v>4174</v>
      </c>
      <c r="P173" s="301">
        <v>0</v>
      </c>
      <c r="Q173" s="302"/>
      <c r="R173" s="303">
        <v>0</v>
      </c>
      <c r="S173" s="304">
        <v>0</v>
      </c>
      <c r="T173" s="304">
        <v>0</v>
      </c>
      <c r="U173" s="304">
        <v>0</v>
      </c>
      <c r="V173" s="304">
        <v>0</v>
      </c>
      <c r="W173" s="304">
        <v>0</v>
      </c>
      <c r="X173" s="304">
        <v>0</v>
      </c>
      <c r="Y173" s="304">
        <v>0</v>
      </c>
      <c r="Z173" s="304">
        <v>0</v>
      </c>
      <c r="AA173" s="304">
        <v>0</v>
      </c>
      <c r="AB173" s="304">
        <v>0</v>
      </c>
      <c r="AC173" s="305">
        <v>0</v>
      </c>
      <c r="AD173" s="302"/>
      <c r="AE173" s="299">
        <v>0</v>
      </c>
      <c r="AF173" s="300">
        <v>0</v>
      </c>
      <c r="AG173" s="300">
        <v>475</v>
      </c>
      <c r="AH173" s="300">
        <v>485.79</v>
      </c>
      <c r="AI173" s="300">
        <v>778</v>
      </c>
      <c r="AJ173" s="300"/>
      <c r="AK173" s="300">
        <v>905</v>
      </c>
      <c r="AL173" s="300"/>
      <c r="AM173" s="300">
        <v>0</v>
      </c>
      <c r="AN173" s="300"/>
      <c r="AO173" s="300"/>
      <c r="AP173" s="300"/>
      <c r="AQ173" s="302"/>
      <c r="AR173" s="303"/>
      <c r="AS173" s="304"/>
      <c r="AT173" s="304"/>
      <c r="AU173" s="304"/>
      <c r="AV173" s="304"/>
      <c r="AW173" s="304"/>
      <c r="AX173" s="304"/>
      <c r="AY173" s="304"/>
      <c r="AZ173" s="304"/>
      <c r="BA173" s="304"/>
      <c r="BB173" s="304"/>
      <c r="BC173" s="305"/>
      <c r="BD173" s="302"/>
    </row>
    <row r="174" spans="1:56" x14ac:dyDescent="0.25">
      <c r="A174" s="1" t="s">
        <v>219</v>
      </c>
      <c r="B174" s="216" t="s">
        <v>121</v>
      </c>
      <c r="C174" s="297" t="s">
        <v>220</v>
      </c>
      <c r="D174" s="298"/>
      <c r="E174" s="299">
        <v>0</v>
      </c>
      <c r="F174" s="300">
        <v>0</v>
      </c>
      <c r="G174" s="300">
        <v>0</v>
      </c>
      <c r="H174" s="300">
        <v>0</v>
      </c>
      <c r="I174" s="300">
        <v>0</v>
      </c>
      <c r="J174" s="300">
        <v>0</v>
      </c>
      <c r="K174" s="300">
        <v>0</v>
      </c>
      <c r="L174" s="300">
        <v>0</v>
      </c>
      <c r="M174" s="300">
        <v>0</v>
      </c>
      <c r="N174" s="300">
        <v>0</v>
      </c>
      <c r="O174" s="300">
        <v>1497</v>
      </c>
      <c r="P174" s="301">
        <v>0</v>
      </c>
      <c r="Q174" s="302"/>
      <c r="R174" s="303">
        <v>0</v>
      </c>
      <c r="S174" s="304">
        <v>1574</v>
      </c>
      <c r="T174" s="304">
        <v>0</v>
      </c>
      <c r="U174" s="304">
        <v>900</v>
      </c>
      <c r="V174" s="304">
        <v>0</v>
      </c>
      <c r="W174" s="304">
        <v>0</v>
      </c>
      <c r="X174" s="304">
        <v>0</v>
      </c>
      <c r="Y174" s="304">
        <v>550</v>
      </c>
      <c r="Z174" s="304">
        <v>130</v>
      </c>
      <c r="AA174" s="304">
        <v>0</v>
      </c>
      <c r="AB174" s="304">
        <v>0</v>
      </c>
      <c r="AC174" s="305">
        <v>0</v>
      </c>
      <c r="AD174" s="302"/>
      <c r="AE174" s="299">
        <v>0</v>
      </c>
      <c r="AF174" s="300">
        <v>4313</v>
      </c>
      <c r="AG174" s="300"/>
      <c r="AH174" s="300"/>
      <c r="AI174" s="300"/>
      <c r="AJ174" s="300"/>
      <c r="AK174" s="300"/>
      <c r="AL174" s="300"/>
      <c r="AM174" s="300">
        <v>0</v>
      </c>
      <c r="AN174" s="300">
        <v>200</v>
      </c>
      <c r="AO174" s="300"/>
      <c r="AP174" s="300"/>
      <c r="AQ174" s="302"/>
      <c r="AR174" s="303"/>
      <c r="AS174" s="304"/>
      <c r="AT174" s="304"/>
      <c r="AU174" s="304"/>
      <c r="AV174" s="304"/>
      <c r="AW174" s="304"/>
      <c r="AX174" s="304"/>
      <c r="AY174" s="304"/>
      <c r="AZ174" s="304"/>
      <c r="BA174" s="304"/>
      <c r="BB174" s="304"/>
      <c r="BC174" s="305"/>
      <c r="BD174" s="302"/>
    </row>
    <row r="175" spans="1:56" x14ac:dyDescent="0.25">
      <c r="A175" s="1" t="s">
        <v>221</v>
      </c>
      <c r="B175" s="216" t="s">
        <v>121</v>
      </c>
      <c r="C175" s="297" t="s">
        <v>222</v>
      </c>
      <c r="D175" s="298"/>
      <c r="E175" s="299">
        <v>0</v>
      </c>
      <c r="F175" s="300">
        <v>0</v>
      </c>
      <c r="G175" s="300">
        <v>0</v>
      </c>
      <c r="H175" s="300">
        <v>0</v>
      </c>
      <c r="I175" s="300">
        <v>0</v>
      </c>
      <c r="J175" s="300">
        <v>0</v>
      </c>
      <c r="K175" s="300">
        <v>0</v>
      </c>
      <c r="L175" s="300">
        <v>0</v>
      </c>
      <c r="M175" s="300">
        <v>0</v>
      </c>
      <c r="N175" s="300">
        <v>0</v>
      </c>
      <c r="O175" s="300">
        <v>278</v>
      </c>
      <c r="P175" s="301">
        <v>178</v>
      </c>
      <c r="Q175" s="302"/>
      <c r="R175" s="303">
        <v>0</v>
      </c>
      <c r="S175" s="304">
        <v>238</v>
      </c>
      <c r="T175" s="304">
        <v>0</v>
      </c>
      <c r="U175" s="304">
        <v>0</v>
      </c>
      <c r="V175" s="304">
        <v>0</v>
      </c>
      <c r="W175" s="304">
        <v>0</v>
      </c>
      <c r="X175" s="304">
        <v>0</v>
      </c>
      <c r="Y175" s="304">
        <v>0</v>
      </c>
      <c r="Z175" s="304">
        <v>0</v>
      </c>
      <c r="AA175" s="304">
        <v>0</v>
      </c>
      <c r="AB175" s="304">
        <v>115.5</v>
      </c>
      <c r="AC175" s="305">
        <v>0</v>
      </c>
      <c r="AD175" s="302"/>
      <c r="AE175" s="299">
        <v>1133</v>
      </c>
      <c r="AF175" s="300">
        <v>566</v>
      </c>
      <c r="AG175" s="300">
        <v>0</v>
      </c>
      <c r="AH175" s="300">
        <v>10.09</v>
      </c>
      <c r="AI175" s="300">
        <v>373.24</v>
      </c>
      <c r="AJ175" s="300">
        <v>450.26</v>
      </c>
      <c r="AK175" s="300">
        <v>437.62</v>
      </c>
      <c r="AL175" s="300">
        <v>246</v>
      </c>
      <c r="AM175" s="300">
        <v>230.08825151682296</v>
      </c>
      <c r="AN175" s="300">
        <v>481.80426290646091</v>
      </c>
      <c r="AO175" s="300">
        <v>447.81992211251475</v>
      </c>
      <c r="AP175" s="300"/>
      <c r="AQ175" s="302"/>
      <c r="AR175" s="303">
        <v>448.21691293960498</v>
      </c>
      <c r="AS175" s="304"/>
      <c r="AT175" s="304">
        <v>56.28891656288917</v>
      </c>
      <c r="AU175" s="304">
        <v>89.884532946138421</v>
      </c>
      <c r="AV175" s="304"/>
      <c r="AW175" s="304"/>
      <c r="AX175" s="304"/>
      <c r="AY175" s="304"/>
      <c r="AZ175" s="304"/>
      <c r="BA175" s="304"/>
      <c r="BB175" s="304"/>
      <c r="BC175" s="305"/>
      <c r="BD175" s="302"/>
    </row>
    <row r="176" spans="1:56" x14ac:dyDescent="0.25">
      <c r="A176" s="1" t="s">
        <v>223</v>
      </c>
      <c r="B176" s="171" t="s">
        <v>121</v>
      </c>
      <c r="C176" s="311" t="s">
        <v>224</v>
      </c>
      <c r="D176" s="312"/>
      <c r="E176" s="313">
        <v>0</v>
      </c>
      <c r="F176" s="314">
        <v>0</v>
      </c>
      <c r="G176" s="314">
        <v>0</v>
      </c>
      <c r="H176" s="314">
        <v>0</v>
      </c>
      <c r="I176" s="314">
        <v>0</v>
      </c>
      <c r="J176" s="314">
        <v>0</v>
      </c>
      <c r="K176" s="314">
        <v>0</v>
      </c>
      <c r="L176" s="314">
        <v>0</v>
      </c>
      <c r="M176" s="314">
        <v>0</v>
      </c>
      <c r="N176" s="314">
        <v>0</v>
      </c>
      <c r="O176" s="314">
        <v>0</v>
      </c>
      <c r="P176" s="315">
        <v>0</v>
      </c>
      <c r="Q176" s="316"/>
      <c r="R176" s="317">
        <v>0</v>
      </c>
      <c r="S176" s="318">
        <v>0</v>
      </c>
      <c r="T176" s="318">
        <v>0</v>
      </c>
      <c r="U176" s="318">
        <v>0</v>
      </c>
      <c r="V176" s="318">
        <v>0</v>
      </c>
      <c r="W176" s="318">
        <v>0</v>
      </c>
      <c r="X176" s="318">
        <v>0</v>
      </c>
      <c r="Y176" s="318">
        <v>0</v>
      </c>
      <c r="Z176" s="318">
        <v>0</v>
      </c>
      <c r="AA176" s="318">
        <v>0</v>
      </c>
      <c r="AB176" s="318">
        <v>0</v>
      </c>
      <c r="AC176" s="319">
        <v>0</v>
      </c>
      <c r="AD176" s="316"/>
      <c r="AE176" s="313">
        <v>0</v>
      </c>
      <c r="AF176" s="314">
        <v>1500</v>
      </c>
      <c r="AG176" s="314">
        <v>0</v>
      </c>
      <c r="AH176" s="314"/>
      <c r="AI176" s="314"/>
      <c r="AJ176" s="314"/>
      <c r="AK176" s="314"/>
      <c r="AL176" s="314"/>
      <c r="AM176" s="314">
        <v>0</v>
      </c>
      <c r="AN176" s="314"/>
      <c r="AO176" s="314"/>
      <c r="AP176" s="314"/>
      <c r="AQ176" s="316"/>
      <c r="AR176" s="317"/>
      <c r="AS176" s="318">
        <v>153.664355084774</v>
      </c>
      <c r="AT176" s="318">
        <v>201.76455949155826</v>
      </c>
      <c r="AU176" s="318">
        <v>14.42396263195084</v>
      </c>
      <c r="AV176" s="318"/>
      <c r="AW176" s="318"/>
      <c r="AX176" s="318"/>
      <c r="AY176" s="318"/>
      <c r="AZ176" s="318"/>
      <c r="BA176" s="318"/>
      <c r="BB176" s="318"/>
      <c r="BC176" s="319"/>
      <c r="BD176" s="316"/>
    </row>
    <row r="177" spans="1:56" x14ac:dyDescent="0.25">
      <c r="A177" s="1" t="s">
        <v>225</v>
      </c>
      <c r="B177" s="171" t="s">
        <v>121</v>
      </c>
      <c r="C177" s="311" t="s">
        <v>226</v>
      </c>
      <c r="D177" s="312"/>
      <c r="E177" s="313">
        <v>0</v>
      </c>
      <c r="F177" s="314">
        <v>0</v>
      </c>
      <c r="G177" s="314">
        <v>0</v>
      </c>
      <c r="H177" s="314">
        <v>0</v>
      </c>
      <c r="I177" s="314">
        <v>0</v>
      </c>
      <c r="J177" s="314">
        <v>0</v>
      </c>
      <c r="K177" s="314">
        <v>0</v>
      </c>
      <c r="L177" s="314">
        <v>0</v>
      </c>
      <c r="M177" s="314">
        <v>0</v>
      </c>
      <c r="N177" s="314">
        <v>45</v>
      </c>
      <c r="O177" s="314">
        <v>21</v>
      </c>
      <c r="P177" s="315">
        <v>22</v>
      </c>
      <c r="Q177" s="316"/>
      <c r="R177" s="317">
        <v>11</v>
      </c>
      <c r="S177" s="318">
        <v>22</v>
      </c>
      <c r="T177" s="318">
        <v>0</v>
      </c>
      <c r="U177" s="318">
        <v>58</v>
      </c>
      <c r="V177" s="318">
        <v>11</v>
      </c>
      <c r="W177" s="318">
        <v>30</v>
      </c>
      <c r="X177" s="318">
        <v>21</v>
      </c>
      <c r="Y177" s="318">
        <v>40</v>
      </c>
      <c r="Z177" s="318">
        <v>0</v>
      </c>
      <c r="AA177" s="318">
        <v>56</v>
      </c>
      <c r="AB177" s="318">
        <v>0</v>
      </c>
      <c r="AC177" s="319">
        <v>0</v>
      </c>
      <c r="AD177" s="316"/>
      <c r="AE177" s="313">
        <v>105</v>
      </c>
      <c r="AF177" s="314">
        <v>47</v>
      </c>
      <c r="AG177" s="314">
        <v>0</v>
      </c>
      <c r="AH177" s="314"/>
      <c r="AI177" s="314">
        <v>60.69</v>
      </c>
      <c r="AJ177" s="314"/>
      <c r="AK177" s="314">
        <v>84.53</v>
      </c>
      <c r="AL177" s="314"/>
      <c r="AM177" s="314">
        <v>17.462833406209008</v>
      </c>
      <c r="AN177" s="314">
        <v>76.265223274695529</v>
      </c>
      <c r="AO177" s="314"/>
      <c r="AP177" s="314">
        <v>42.670226969292386</v>
      </c>
      <c r="AQ177" s="316"/>
      <c r="AR177" s="317"/>
      <c r="AS177" s="318">
        <v>106.47752173478564</v>
      </c>
      <c r="AT177" s="318">
        <v>4.8615800135043887</v>
      </c>
      <c r="AU177" s="318">
        <v>7.741935214593421</v>
      </c>
      <c r="AV177" s="318"/>
      <c r="AW177" s="318"/>
      <c r="AX177" s="318"/>
      <c r="AY177" s="318"/>
      <c r="AZ177" s="318"/>
      <c r="BA177" s="318"/>
      <c r="BB177" s="318"/>
      <c r="BC177" s="319"/>
      <c r="BD177" s="316"/>
    </row>
    <row r="178" spans="1:56" x14ac:dyDescent="0.25">
      <c r="A178" s="1" t="s">
        <v>227</v>
      </c>
      <c r="B178" s="171" t="s">
        <v>121</v>
      </c>
      <c r="C178" s="311" t="s">
        <v>228</v>
      </c>
      <c r="D178" s="312"/>
      <c r="E178" s="313">
        <v>0</v>
      </c>
      <c r="F178" s="314">
        <v>0</v>
      </c>
      <c r="G178" s="314">
        <v>0</v>
      </c>
      <c r="H178" s="314">
        <v>0</v>
      </c>
      <c r="I178" s="314">
        <v>0</v>
      </c>
      <c r="J178" s="314">
        <v>0</v>
      </c>
      <c r="K178" s="314">
        <v>0</v>
      </c>
      <c r="L178" s="314">
        <v>0</v>
      </c>
      <c r="M178" s="314">
        <v>0</v>
      </c>
      <c r="N178" s="314">
        <v>70.5</v>
      </c>
      <c r="O178" s="314">
        <v>79.5</v>
      </c>
      <c r="P178" s="315">
        <v>105</v>
      </c>
      <c r="Q178" s="316"/>
      <c r="R178" s="317">
        <v>77</v>
      </c>
      <c r="S178" s="318">
        <v>75</v>
      </c>
      <c r="T178" s="318">
        <v>113</v>
      </c>
      <c r="U178" s="318">
        <v>103</v>
      </c>
      <c r="V178" s="318">
        <v>148</v>
      </c>
      <c r="W178" s="318">
        <v>13</v>
      </c>
      <c r="X178" s="318">
        <v>521</v>
      </c>
      <c r="Y178" s="318">
        <v>329</v>
      </c>
      <c r="Z178" s="318">
        <v>0</v>
      </c>
      <c r="AA178" s="318">
        <v>167</v>
      </c>
      <c r="AB178" s="318">
        <v>572.5</v>
      </c>
      <c r="AC178" s="319">
        <v>103</v>
      </c>
      <c r="AD178" s="316"/>
      <c r="AE178" s="313">
        <v>246</v>
      </c>
      <c r="AF178" s="314">
        <v>78</v>
      </c>
      <c r="AG178" s="314">
        <v>238.15</v>
      </c>
      <c r="AH178" s="314">
        <v>1981.74</v>
      </c>
      <c r="AI178" s="314">
        <v>209.64</v>
      </c>
      <c r="AJ178" s="314">
        <v>361.35</v>
      </c>
      <c r="AK178" s="314">
        <v>413.33</v>
      </c>
      <c r="AL178" s="314">
        <v>130</v>
      </c>
      <c r="AM178" s="314">
        <v>170.13221709714313</v>
      </c>
      <c r="AN178" s="314">
        <v>1030.3098292257091</v>
      </c>
      <c r="AO178" s="314">
        <v>189.67957413204442</v>
      </c>
      <c r="AP178" s="314"/>
      <c r="AQ178" s="316"/>
      <c r="AR178" s="317">
        <v>180.62479612212292</v>
      </c>
      <c r="AS178" s="318">
        <v>143.78241949268084</v>
      </c>
      <c r="AT178" s="318">
        <v>279.49823235010774</v>
      </c>
      <c r="AU178" s="318"/>
      <c r="AV178" s="318"/>
      <c r="AW178" s="318"/>
      <c r="AX178" s="318"/>
      <c r="AY178" s="318"/>
      <c r="AZ178" s="318"/>
      <c r="BA178" s="318"/>
      <c r="BB178" s="318"/>
      <c r="BC178" s="319"/>
      <c r="BD178" s="316"/>
    </row>
    <row r="179" spans="1:56" x14ac:dyDescent="0.25">
      <c r="A179" s="1" t="s">
        <v>229</v>
      </c>
      <c r="B179" s="171" t="s">
        <v>121</v>
      </c>
      <c r="C179" s="311" t="s">
        <v>230</v>
      </c>
      <c r="D179" s="312"/>
      <c r="E179" s="313">
        <v>0</v>
      </c>
      <c r="F179" s="314">
        <v>0</v>
      </c>
      <c r="G179" s="314">
        <v>0</v>
      </c>
      <c r="H179" s="314">
        <v>0</v>
      </c>
      <c r="I179" s="314">
        <v>0</v>
      </c>
      <c r="J179" s="314">
        <v>0</v>
      </c>
      <c r="K179" s="314">
        <v>0</v>
      </c>
      <c r="L179" s="314">
        <v>0</v>
      </c>
      <c r="M179" s="314">
        <v>0</v>
      </c>
      <c r="N179" s="314">
        <v>0</v>
      </c>
      <c r="O179" s="314">
        <v>0</v>
      </c>
      <c r="P179" s="315">
        <v>1570</v>
      </c>
      <c r="Q179" s="316"/>
      <c r="R179" s="317">
        <v>1559</v>
      </c>
      <c r="S179" s="318">
        <v>1860</v>
      </c>
      <c r="T179" s="318">
        <v>2272</v>
      </c>
      <c r="U179" s="318">
        <v>1541</v>
      </c>
      <c r="V179" s="318">
        <v>1496</v>
      </c>
      <c r="W179" s="318">
        <v>1424</v>
      </c>
      <c r="X179" s="318">
        <v>1464</v>
      </c>
      <c r="Y179" s="318">
        <v>1464</v>
      </c>
      <c r="Z179" s="318">
        <v>1373</v>
      </c>
      <c r="AA179" s="318">
        <v>1398</v>
      </c>
      <c r="AB179" s="318">
        <v>1417</v>
      </c>
      <c r="AC179" s="319">
        <v>1395</v>
      </c>
      <c r="AD179" s="316"/>
      <c r="AE179" s="313">
        <v>1370</v>
      </c>
      <c r="AF179" s="314">
        <v>1351</v>
      </c>
      <c r="AG179" s="314"/>
      <c r="AH179" s="314">
        <v>2745.1</v>
      </c>
      <c r="AI179" s="314">
        <v>1248.54</v>
      </c>
      <c r="AJ179" s="314">
        <v>366</v>
      </c>
      <c r="AK179" s="314">
        <v>380.85</v>
      </c>
      <c r="AL179" s="314">
        <v>366</v>
      </c>
      <c r="AM179" s="314">
        <v>439</v>
      </c>
      <c r="AN179" s="314">
        <v>512</v>
      </c>
      <c r="AO179" s="314">
        <v>366</v>
      </c>
      <c r="AP179" s="314">
        <v>85</v>
      </c>
      <c r="AQ179" s="316"/>
      <c r="AR179" s="317">
        <v>614.88</v>
      </c>
      <c r="AS179" s="318"/>
      <c r="AT179" s="318">
        <v>453.84</v>
      </c>
      <c r="AU179" s="318">
        <v>226.92</v>
      </c>
      <c r="AV179" s="318"/>
      <c r="AW179" s="318"/>
      <c r="AX179" s="318"/>
      <c r="AY179" s="318"/>
      <c r="AZ179" s="318"/>
      <c r="BA179" s="318"/>
      <c r="BB179" s="318"/>
      <c r="BC179" s="319"/>
      <c r="BD179" s="316"/>
    </row>
    <row r="180" spans="1:56" x14ac:dyDescent="0.25">
      <c r="A180" s="1" t="s">
        <v>231</v>
      </c>
      <c r="B180" s="171" t="s">
        <v>121</v>
      </c>
      <c r="C180" s="311" t="s">
        <v>232</v>
      </c>
      <c r="D180" s="312"/>
      <c r="E180" s="313">
        <v>0</v>
      </c>
      <c r="F180" s="314">
        <v>0</v>
      </c>
      <c r="G180" s="314">
        <v>0</v>
      </c>
      <c r="H180" s="314">
        <v>0</v>
      </c>
      <c r="I180" s="314">
        <v>0</v>
      </c>
      <c r="J180" s="314">
        <v>0</v>
      </c>
      <c r="K180" s="314">
        <v>0</v>
      </c>
      <c r="L180" s="314">
        <v>0</v>
      </c>
      <c r="M180" s="314">
        <v>0</v>
      </c>
      <c r="N180" s="314">
        <v>0</v>
      </c>
      <c r="O180" s="314">
        <v>0</v>
      </c>
      <c r="P180" s="315">
        <v>700</v>
      </c>
      <c r="Q180" s="316"/>
      <c r="R180" s="317">
        <v>12564</v>
      </c>
      <c r="S180" s="318">
        <v>0</v>
      </c>
      <c r="T180" s="318">
        <v>0</v>
      </c>
      <c r="U180" s="318">
        <v>0</v>
      </c>
      <c r="V180" s="318">
        <v>0</v>
      </c>
      <c r="W180" s="318">
        <v>0</v>
      </c>
      <c r="X180" s="318">
        <v>7944</v>
      </c>
      <c r="Y180" s="318">
        <v>0</v>
      </c>
      <c r="Z180" s="318">
        <v>7478</v>
      </c>
      <c r="AA180" s="318">
        <v>0</v>
      </c>
      <c r="AB180" s="318">
        <v>0</v>
      </c>
      <c r="AC180" s="319">
        <v>0</v>
      </c>
      <c r="AD180" s="316"/>
      <c r="AE180" s="313">
        <v>0</v>
      </c>
      <c r="AF180" s="314">
        <v>0</v>
      </c>
      <c r="AG180" s="314"/>
      <c r="AH180" s="314"/>
      <c r="AI180" s="314"/>
      <c r="AJ180" s="314"/>
      <c r="AK180" s="314"/>
      <c r="AL180" s="314"/>
      <c r="AM180" s="314">
        <v>0</v>
      </c>
      <c r="AN180" s="314"/>
      <c r="AO180" s="314"/>
      <c r="AP180" s="314">
        <v>6363.1508678237642</v>
      </c>
      <c r="AQ180" s="316"/>
      <c r="AR180" s="317">
        <v>6457.9945799458001</v>
      </c>
      <c r="AS180" s="318"/>
      <c r="AT180" s="318">
        <v>11551.730855783828</v>
      </c>
      <c r="AU180" s="318"/>
      <c r="AV180" s="318"/>
      <c r="AW180" s="318"/>
      <c r="AX180" s="318"/>
      <c r="AY180" s="318"/>
      <c r="AZ180" s="318"/>
      <c r="BA180" s="318"/>
      <c r="BB180" s="318"/>
      <c r="BC180" s="319"/>
      <c r="BD180" s="316"/>
    </row>
    <row r="181" spans="1:56" x14ac:dyDescent="0.25">
      <c r="A181" s="1" t="s">
        <v>233</v>
      </c>
      <c r="B181" s="216" t="s">
        <v>121</v>
      </c>
      <c r="C181" s="297" t="s">
        <v>234</v>
      </c>
      <c r="D181" s="298"/>
      <c r="E181" s="299">
        <v>0</v>
      </c>
      <c r="F181" s="300">
        <v>0</v>
      </c>
      <c r="G181" s="300">
        <v>0</v>
      </c>
      <c r="H181" s="300">
        <v>0</v>
      </c>
      <c r="I181" s="300">
        <v>0</v>
      </c>
      <c r="J181" s="300">
        <v>0</v>
      </c>
      <c r="K181" s="300">
        <v>0</v>
      </c>
      <c r="L181" s="300">
        <v>0</v>
      </c>
      <c r="M181" s="300">
        <v>0</v>
      </c>
      <c r="N181" s="300">
        <v>0</v>
      </c>
      <c r="O181" s="300">
        <v>0</v>
      </c>
      <c r="P181" s="301">
        <v>0</v>
      </c>
      <c r="Q181" s="302"/>
      <c r="R181" s="303">
        <v>0</v>
      </c>
      <c r="S181" s="304">
        <v>0</v>
      </c>
      <c r="T181" s="304">
        <v>0</v>
      </c>
      <c r="U181" s="304">
        <v>0</v>
      </c>
      <c r="V181" s="304">
        <v>0</v>
      </c>
      <c r="W181" s="304">
        <v>0</v>
      </c>
      <c r="X181" s="304">
        <v>298</v>
      </c>
      <c r="Y181" s="304">
        <v>0</v>
      </c>
      <c r="Z181" s="304">
        <v>78</v>
      </c>
      <c r="AA181" s="304">
        <v>0</v>
      </c>
      <c r="AB181" s="304">
        <v>0</v>
      </c>
      <c r="AC181" s="305">
        <v>0</v>
      </c>
      <c r="AD181" s="302"/>
      <c r="AE181" s="299">
        <v>0</v>
      </c>
      <c r="AF181" s="300">
        <v>0</v>
      </c>
      <c r="AG181" s="300"/>
      <c r="AH181" s="300"/>
      <c r="AI181" s="300"/>
      <c r="AJ181" s="300"/>
      <c r="AK181" s="300"/>
      <c r="AL181" s="300"/>
      <c r="AM181" s="300">
        <v>0</v>
      </c>
      <c r="AN181" s="300"/>
      <c r="AO181" s="300"/>
      <c r="AP181" s="300"/>
      <c r="AQ181" s="302"/>
      <c r="AR181" s="303"/>
      <c r="AS181" s="304"/>
      <c r="AT181" s="304"/>
      <c r="AU181" s="304"/>
      <c r="AV181" s="304"/>
      <c r="AW181" s="304"/>
      <c r="AX181" s="304"/>
      <c r="AY181" s="304"/>
      <c r="AZ181" s="304"/>
      <c r="BA181" s="304"/>
      <c r="BB181" s="304"/>
      <c r="BC181" s="305"/>
      <c r="BD181" s="302"/>
    </row>
    <row r="182" spans="1:56" x14ac:dyDescent="0.25">
      <c r="A182" s="1" t="s">
        <v>235</v>
      </c>
      <c r="B182" s="216" t="s">
        <v>121</v>
      </c>
      <c r="C182" s="297" t="s">
        <v>236</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1250</v>
      </c>
      <c r="T182" s="304">
        <v>0</v>
      </c>
      <c r="U182" s="304">
        <v>0</v>
      </c>
      <c r="V182" s="304">
        <v>101</v>
      </c>
      <c r="W182" s="304">
        <v>0</v>
      </c>
      <c r="X182" s="304">
        <v>202.5</v>
      </c>
      <c r="Y182" s="304">
        <v>101</v>
      </c>
      <c r="Z182" s="304">
        <v>94</v>
      </c>
      <c r="AA182" s="304">
        <v>94</v>
      </c>
      <c r="AB182" s="304">
        <v>98</v>
      </c>
      <c r="AC182" s="305">
        <v>98</v>
      </c>
      <c r="AD182" s="302"/>
      <c r="AE182" s="299">
        <v>95</v>
      </c>
      <c r="AF182" s="300">
        <v>95</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5"/>
      <c r="BD182" s="302"/>
    </row>
    <row r="183" spans="1:56" x14ac:dyDescent="0.25">
      <c r="A183" s="1" t="s">
        <v>237</v>
      </c>
      <c r="B183" s="216" t="s">
        <v>121</v>
      </c>
      <c r="C183" s="297" t="s">
        <v>238</v>
      </c>
      <c r="D183" s="298"/>
      <c r="E183" s="299">
        <v>0</v>
      </c>
      <c r="F183" s="300">
        <v>0</v>
      </c>
      <c r="G183" s="300">
        <v>0</v>
      </c>
      <c r="H183" s="300">
        <v>0</v>
      </c>
      <c r="I183" s="300">
        <v>0</v>
      </c>
      <c r="J183" s="300">
        <v>0</v>
      </c>
      <c r="K183" s="300">
        <v>0</v>
      </c>
      <c r="L183" s="300">
        <v>0</v>
      </c>
      <c r="M183" s="300">
        <v>0</v>
      </c>
      <c r="N183" s="300">
        <v>0</v>
      </c>
      <c r="O183" s="300">
        <v>118</v>
      </c>
      <c r="P183" s="301">
        <v>0</v>
      </c>
      <c r="Q183" s="302"/>
      <c r="R183" s="303">
        <v>0</v>
      </c>
      <c r="S183" s="304">
        <v>0</v>
      </c>
      <c r="T183" s="304">
        <v>0</v>
      </c>
      <c r="U183" s="304">
        <v>0</v>
      </c>
      <c r="V183" s="304">
        <v>0</v>
      </c>
      <c r="W183" s="304">
        <v>0</v>
      </c>
      <c r="X183" s="304">
        <v>0</v>
      </c>
      <c r="Y183" s="304">
        <v>155</v>
      </c>
      <c r="Z183" s="304">
        <v>0</v>
      </c>
      <c r="AA183" s="304">
        <v>0</v>
      </c>
      <c r="AB183" s="304">
        <v>0</v>
      </c>
      <c r="AC183" s="305">
        <v>0</v>
      </c>
      <c r="AD183" s="302"/>
      <c r="AE183" s="299">
        <v>362</v>
      </c>
      <c r="AF183" s="300">
        <v>366</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5"/>
      <c r="BD183" s="302"/>
    </row>
    <row r="184" spans="1:56" x14ac:dyDescent="0.25">
      <c r="A184" s="1" t="s">
        <v>239</v>
      </c>
      <c r="B184" s="171" t="s">
        <v>121</v>
      </c>
      <c r="C184" s="311" t="s">
        <v>240</v>
      </c>
      <c r="D184" s="312"/>
      <c r="E184" s="313">
        <v>0</v>
      </c>
      <c r="F184" s="314">
        <v>0</v>
      </c>
      <c r="G184" s="314">
        <v>0</v>
      </c>
      <c r="H184" s="314">
        <v>0</v>
      </c>
      <c r="I184" s="314">
        <v>0</v>
      </c>
      <c r="J184" s="314">
        <v>0</v>
      </c>
      <c r="K184" s="314">
        <v>0</v>
      </c>
      <c r="L184" s="314">
        <v>0</v>
      </c>
      <c r="M184" s="314">
        <v>0</v>
      </c>
      <c r="N184" s="314">
        <v>0</v>
      </c>
      <c r="O184" s="314">
        <v>0</v>
      </c>
      <c r="P184" s="315">
        <v>1595</v>
      </c>
      <c r="Q184" s="316"/>
      <c r="R184" s="317">
        <v>85</v>
      </c>
      <c r="S184" s="318">
        <v>0</v>
      </c>
      <c r="T184" s="318">
        <v>800</v>
      </c>
      <c r="U184" s="318">
        <v>0</v>
      </c>
      <c r="V184" s="318">
        <v>0</v>
      </c>
      <c r="W184" s="318">
        <v>0</v>
      </c>
      <c r="X184" s="318">
        <v>1084</v>
      </c>
      <c r="Y184" s="318">
        <v>0</v>
      </c>
      <c r="Z184" s="318">
        <v>0</v>
      </c>
      <c r="AA184" s="318">
        <v>122</v>
      </c>
      <c r="AB184" s="318">
        <v>800</v>
      </c>
      <c r="AC184" s="319">
        <v>6027</v>
      </c>
      <c r="AD184" s="316"/>
      <c r="AE184" s="313">
        <v>0</v>
      </c>
      <c r="AF184" s="314">
        <v>0</v>
      </c>
      <c r="AG184" s="314"/>
      <c r="AH184" s="314">
        <v>356.69</v>
      </c>
      <c r="AI184" s="314"/>
      <c r="AJ184" s="314"/>
      <c r="AK184" s="314">
        <v>330.3</v>
      </c>
      <c r="AL184" s="314"/>
      <c r="AM184" s="314">
        <v>0</v>
      </c>
      <c r="AN184" s="314">
        <v>200</v>
      </c>
      <c r="AO184" s="314"/>
      <c r="AP184" s="314"/>
      <c r="AQ184" s="316"/>
      <c r="AR184" s="317"/>
      <c r="AS184" s="318"/>
      <c r="AT184" s="318"/>
      <c r="AU184" s="318"/>
      <c r="AV184" s="318"/>
      <c r="AW184" s="318"/>
      <c r="AX184" s="318"/>
      <c r="AY184" s="318"/>
      <c r="AZ184" s="318"/>
      <c r="BA184" s="318"/>
      <c r="BB184" s="318"/>
      <c r="BC184" s="319"/>
      <c r="BD184" s="316"/>
    </row>
    <row r="185" spans="1:56" x14ac:dyDescent="0.25">
      <c r="A185" s="1" t="s">
        <v>241</v>
      </c>
      <c r="B185" s="171" t="s">
        <v>121</v>
      </c>
      <c r="C185" s="311" t="s">
        <v>242</v>
      </c>
      <c r="D185" s="312"/>
      <c r="E185" s="313">
        <v>0</v>
      </c>
      <c r="F185" s="314">
        <v>0</v>
      </c>
      <c r="G185" s="314">
        <v>0</v>
      </c>
      <c r="H185" s="314">
        <v>0</v>
      </c>
      <c r="I185" s="314">
        <v>0</v>
      </c>
      <c r="J185" s="314">
        <v>0</v>
      </c>
      <c r="K185" s="314">
        <v>0</v>
      </c>
      <c r="L185" s="314">
        <v>0</v>
      </c>
      <c r="M185" s="314">
        <v>0</v>
      </c>
      <c r="N185" s="314">
        <v>0</v>
      </c>
      <c r="O185" s="314">
        <v>0</v>
      </c>
      <c r="P185" s="315">
        <v>0</v>
      </c>
      <c r="Q185" s="316"/>
      <c r="R185" s="317">
        <v>0</v>
      </c>
      <c r="S185" s="318">
        <v>0</v>
      </c>
      <c r="T185" s="318">
        <v>5249</v>
      </c>
      <c r="U185" s="318">
        <v>1575</v>
      </c>
      <c r="V185" s="318">
        <v>3190</v>
      </c>
      <c r="W185" s="318">
        <v>827</v>
      </c>
      <c r="X185" s="318">
        <v>7640</v>
      </c>
      <c r="Y185" s="318">
        <v>1198</v>
      </c>
      <c r="Z185" s="318">
        <v>1234</v>
      </c>
      <c r="AA185" s="318">
        <v>2604</v>
      </c>
      <c r="AB185" s="318">
        <v>12693</v>
      </c>
      <c r="AC185" s="319">
        <v>7098</v>
      </c>
      <c r="AD185" s="316"/>
      <c r="AE185" s="313">
        <v>1146</v>
      </c>
      <c r="AF185" s="314">
        <v>0</v>
      </c>
      <c r="AG185" s="314"/>
      <c r="AH185" s="314"/>
      <c r="AI185" s="314"/>
      <c r="AJ185" s="314">
        <v>129.63999999999999</v>
      </c>
      <c r="AK185" s="314"/>
      <c r="AL185" s="314"/>
      <c r="AM185" s="314">
        <v>0</v>
      </c>
      <c r="AN185" s="314"/>
      <c r="AO185" s="314"/>
      <c r="AP185" s="314"/>
      <c r="AQ185" s="316"/>
      <c r="AR185" s="317">
        <v>112.00542005420054</v>
      </c>
      <c r="AS185" s="318"/>
      <c r="AT185" s="318">
        <v>164.47206039912425</v>
      </c>
      <c r="AU185" s="318"/>
      <c r="AV185" s="318"/>
      <c r="AW185" s="318"/>
      <c r="AX185" s="318"/>
      <c r="AY185" s="318"/>
      <c r="AZ185" s="318"/>
      <c r="BA185" s="318"/>
      <c r="BB185" s="318"/>
      <c r="BC185" s="319"/>
      <c r="BD185" s="316"/>
    </row>
    <row r="186" spans="1:56" x14ac:dyDescent="0.25">
      <c r="A186" s="1" t="s">
        <v>243</v>
      </c>
      <c r="B186" s="216" t="s">
        <v>121</v>
      </c>
      <c r="C186" s="297" t="s">
        <v>244</v>
      </c>
      <c r="D186" s="298"/>
      <c r="E186" s="299">
        <v>0</v>
      </c>
      <c r="F186" s="300">
        <v>0</v>
      </c>
      <c r="G186" s="300">
        <v>0</v>
      </c>
      <c r="H186" s="300">
        <v>0</v>
      </c>
      <c r="I186" s="300">
        <v>0</v>
      </c>
      <c r="J186" s="300">
        <v>0</v>
      </c>
      <c r="K186" s="300">
        <v>0</v>
      </c>
      <c r="L186" s="300">
        <v>0</v>
      </c>
      <c r="M186" s="300">
        <v>0</v>
      </c>
      <c r="N186" s="300">
        <v>0</v>
      </c>
      <c r="O186" s="300">
        <v>0</v>
      </c>
      <c r="P186" s="301">
        <v>0</v>
      </c>
      <c r="Q186" s="302"/>
      <c r="R186" s="303">
        <v>0</v>
      </c>
      <c r="S186" s="304">
        <v>0</v>
      </c>
      <c r="T186" s="304">
        <v>0</v>
      </c>
      <c r="U186" s="304">
        <v>0</v>
      </c>
      <c r="V186" s="304">
        <v>0</v>
      </c>
      <c r="W186" s="304">
        <v>0</v>
      </c>
      <c r="X186" s="304">
        <v>0</v>
      </c>
      <c r="Y186" s="304">
        <v>1814</v>
      </c>
      <c r="Z186" s="304">
        <v>1684</v>
      </c>
      <c r="AA186" s="304">
        <v>1640</v>
      </c>
      <c r="AB186" s="304">
        <v>1733</v>
      </c>
      <c r="AC186" s="305">
        <v>1967.5</v>
      </c>
      <c r="AD186" s="302"/>
      <c r="AE186" s="299">
        <v>1718</v>
      </c>
      <c r="AF186" s="300">
        <v>4089</v>
      </c>
      <c r="AG186" s="300"/>
      <c r="AH186" s="300">
        <v>6425.05</v>
      </c>
      <c r="AI186" s="300">
        <v>2847.91</v>
      </c>
      <c r="AJ186" s="300">
        <v>3219.26</v>
      </c>
      <c r="AK186" s="300"/>
      <c r="AL186" s="300">
        <v>6753</v>
      </c>
      <c r="AM186" s="300">
        <v>2503.4818630110958</v>
      </c>
      <c r="AN186" s="300">
        <v>2484.0324763193503</v>
      </c>
      <c r="AO186" s="300">
        <v>3614.1400997869587</v>
      </c>
      <c r="AP186" s="300">
        <v>7508.2507429097823</v>
      </c>
      <c r="AQ186" s="302"/>
      <c r="AR186" s="303">
        <v>6784.7797062750333</v>
      </c>
      <c r="AS186" s="304">
        <v>155.8833813603205</v>
      </c>
      <c r="AT186" s="304">
        <v>18360.711292813437</v>
      </c>
      <c r="AU186" s="304">
        <v>123.202760691759</v>
      </c>
      <c r="AV186" s="304"/>
      <c r="AW186" s="304"/>
      <c r="AX186" s="304"/>
      <c r="AY186" s="304"/>
      <c r="AZ186" s="304"/>
      <c r="BA186" s="304"/>
      <c r="BB186" s="304"/>
      <c r="BC186" s="305"/>
      <c r="BD186" s="302"/>
    </row>
    <row r="187" spans="1:56" x14ac:dyDescent="0.25">
      <c r="A187" s="1" t="s">
        <v>245</v>
      </c>
      <c r="B187" s="216" t="s">
        <v>121</v>
      </c>
      <c r="C187" s="297" t="s">
        <v>246</v>
      </c>
      <c r="D187" s="298"/>
      <c r="E187" s="299">
        <v>20.12</v>
      </c>
      <c r="F187" s="300">
        <v>42.01</v>
      </c>
      <c r="G187" s="300">
        <v>23</v>
      </c>
      <c r="H187" s="300">
        <v>19.97</v>
      </c>
      <c r="I187" s="300">
        <v>20.25</v>
      </c>
      <c r="J187" s="300">
        <v>22</v>
      </c>
      <c r="K187" s="300">
        <v>22</v>
      </c>
      <c r="L187" s="300">
        <v>40</v>
      </c>
      <c r="M187" s="300">
        <v>0</v>
      </c>
      <c r="N187" s="300">
        <v>0</v>
      </c>
      <c r="O187" s="300">
        <v>0</v>
      </c>
      <c r="P187" s="301">
        <v>0</v>
      </c>
      <c r="Q187" s="302"/>
      <c r="R187" s="303">
        <v>0</v>
      </c>
      <c r="S187" s="304">
        <v>0</v>
      </c>
      <c r="T187" s="304">
        <v>134</v>
      </c>
      <c r="U187" s="304">
        <v>749</v>
      </c>
      <c r="V187" s="304">
        <v>0</v>
      </c>
      <c r="W187" s="304">
        <v>249</v>
      </c>
      <c r="X187" s="304">
        <v>130</v>
      </c>
      <c r="Y187" s="304">
        <v>140</v>
      </c>
      <c r="Z187" s="304">
        <v>0</v>
      </c>
      <c r="AA187" s="304">
        <v>193</v>
      </c>
      <c r="AB187" s="304">
        <v>0</v>
      </c>
      <c r="AC187" s="305">
        <v>110</v>
      </c>
      <c r="AD187" s="302"/>
      <c r="AE187" s="299">
        <v>95</v>
      </c>
      <c r="AF187" s="300">
        <v>290</v>
      </c>
      <c r="AG187" s="300"/>
      <c r="AH187" s="300">
        <v>193.93</v>
      </c>
      <c r="AI187" s="300">
        <v>100.15</v>
      </c>
      <c r="AJ187" s="300"/>
      <c r="AK187" s="300">
        <v>236.15</v>
      </c>
      <c r="AL187" s="300">
        <v>291</v>
      </c>
      <c r="AM187" s="300">
        <v>95.201109570041623</v>
      </c>
      <c r="AN187" s="300">
        <v>101.20879120879121</v>
      </c>
      <c r="AO187" s="300">
        <v>118.71926448578149</v>
      </c>
      <c r="AP187" s="300">
        <v>323.40453232922255</v>
      </c>
      <c r="AQ187" s="302"/>
      <c r="AR187" s="303"/>
      <c r="AS187" s="304">
        <v>256.92640692640691</v>
      </c>
      <c r="AT187" s="304">
        <v>402.4288654319933</v>
      </c>
      <c r="AU187" s="304">
        <v>125.5011655011655</v>
      </c>
      <c r="AV187" s="304"/>
      <c r="AW187" s="304"/>
      <c r="AX187" s="304"/>
      <c r="AY187" s="304"/>
      <c r="AZ187" s="304"/>
      <c r="BA187" s="304"/>
      <c r="BB187" s="304"/>
      <c r="BC187" s="305"/>
      <c r="BD187" s="302"/>
    </row>
    <row r="188" spans="1:56" x14ac:dyDescent="0.25">
      <c r="A188" s="1" t="s">
        <v>247</v>
      </c>
      <c r="B188" s="171" t="s">
        <v>121</v>
      </c>
      <c r="C188" s="311" t="s">
        <v>248</v>
      </c>
      <c r="D188" s="312"/>
      <c r="E188" s="313">
        <v>0</v>
      </c>
      <c r="F188" s="314">
        <v>0</v>
      </c>
      <c r="G188" s="314">
        <v>0</v>
      </c>
      <c r="H188" s="314">
        <v>0</v>
      </c>
      <c r="I188" s="314">
        <v>0</v>
      </c>
      <c r="J188" s="314">
        <v>0</v>
      </c>
      <c r="K188" s="314">
        <v>0</v>
      </c>
      <c r="L188" s="314">
        <v>0</v>
      </c>
      <c r="M188" s="314">
        <v>0</v>
      </c>
      <c r="N188" s="314">
        <v>0</v>
      </c>
      <c r="O188" s="314">
        <v>0</v>
      </c>
      <c r="P188" s="315">
        <v>0</v>
      </c>
      <c r="Q188" s="316"/>
      <c r="R188" s="317">
        <v>0</v>
      </c>
      <c r="S188" s="318">
        <v>0</v>
      </c>
      <c r="T188" s="318">
        <v>0</v>
      </c>
      <c r="U188" s="318">
        <v>0</v>
      </c>
      <c r="V188" s="318">
        <v>0</v>
      </c>
      <c r="W188" s="318">
        <v>0</v>
      </c>
      <c r="X188" s="318">
        <v>0</v>
      </c>
      <c r="Y188" s="318">
        <v>0</v>
      </c>
      <c r="Z188" s="318">
        <v>0</v>
      </c>
      <c r="AA188" s="318">
        <v>0</v>
      </c>
      <c r="AB188" s="318">
        <v>0</v>
      </c>
      <c r="AC188" s="319">
        <v>0</v>
      </c>
      <c r="AD188" s="316"/>
      <c r="AE188" s="313">
        <v>0</v>
      </c>
      <c r="AF188" s="314">
        <v>48</v>
      </c>
      <c r="AG188" s="314">
        <v>47.48</v>
      </c>
      <c r="AH188" s="314">
        <v>26.36</v>
      </c>
      <c r="AI188" s="314">
        <v>79.459999999999994</v>
      </c>
      <c r="AJ188" s="314">
        <v>35.39</v>
      </c>
      <c r="AK188" s="314">
        <v>43.06</v>
      </c>
      <c r="AL188" s="314"/>
      <c r="AM188" s="314">
        <v>34.406826314340769</v>
      </c>
      <c r="AN188" s="314">
        <v>989.63105511566346</v>
      </c>
      <c r="AO188" s="314">
        <v>101.71276457646317</v>
      </c>
      <c r="AP188" s="314">
        <v>133.24432576769024</v>
      </c>
      <c r="AQ188" s="316"/>
      <c r="AR188" s="317">
        <v>143.37663185594752</v>
      </c>
      <c r="AS188" s="318">
        <v>255.30453235628733</v>
      </c>
      <c r="AT188" s="318">
        <v>92.084800152314116</v>
      </c>
      <c r="AU188" s="318">
        <v>305.08864447764972</v>
      </c>
      <c r="AV188" s="318"/>
      <c r="AW188" s="318"/>
      <c r="AX188" s="318"/>
      <c r="AY188" s="318"/>
      <c r="AZ188" s="318"/>
      <c r="BA188" s="318"/>
      <c r="BB188" s="318"/>
      <c r="BC188" s="319"/>
      <c r="BD188" s="316"/>
    </row>
    <row r="189" spans="1:56" x14ac:dyDescent="0.25">
      <c r="A189" s="1" t="s">
        <v>249</v>
      </c>
      <c r="B189" s="171" t="s">
        <v>121</v>
      </c>
      <c r="C189" s="311" t="s">
        <v>250</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555</v>
      </c>
      <c r="T189" s="318">
        <v>0</v>
      </c>
      <c r="U189" s="318">
        <v>0</v>
      </c>
      <c r="V189" s="318">
        <v>211</v>
      </c>
      <c r="W189" s="318">
        <v>385</v>
      </c>
      <c r="X189" s="318">
        <v>198</v>
      </c>
      <c r="Y189" s="318">
        <v>198</v>
      </c>
      <c r="Z189" s="318">
        <v>0</v>
      </c>
      <c r="AA189" s="318">
        <v>187</v>
      </c>
      <c r="AB189" s="318">
        <v>399</v>
      </c>
      <c r="AC189" s="319">
        <v>196</v>
      </c>
      <c r="AD189" s="316"/>
      <c r="AE189" s="313">
        <v>187</v>
      </c>
      <c r="AF189" s="314">
        <v>0</v>
      </c>
      <c r="AG189" s="314">
        <v>0</v>
      </c>
      <c r="AH189" s="314">
        <v>182.67</v>
      </c>
      <c r="AI189" s="314">
        <v>268.39</v>
      </c>
      <c r="AJ189" s="314">
        <v>-445.94</v>
      </c>
      <c r="AK189" s="314"/>
      <c r="AL189" s="314"/>
      <c r="AM189" s="314">
        <v>0</v>
      </c>
      <c r="AN189" s="314">
        <v>0</v>
      </c>
      <c r="AO189" s="314">
        <v>1169.4334686031609</v>
      </c>
      <c r="AP189" s="314">
        <v>173.65287049399197</v>
      </c>
      <c r="AQ189" s="316"/>
      <c r="AR189" s="317">
        <v>176.24119241192412</v>
      </c>
      <c r="AS189" s="318"/>
      <c r="AT189" s="318"/>
      <c r="AU189" s="318"/>
      <c r="AV189" s="318"/>
      <c r="AW189" s="318"/>
      <c r="AX189" s="318"/>
      <c r="AY189" s="318"/>
      <c r="AZ189" s="318"/>
      <c r="BA189" s="318"/>
      <c r="BB189" s="318"/>
      <c r="BC189" s="319"/>
      <c r="BD189" s="316"/>
    </row>
    <row r="190" spans="1:56" x14ac:dyDescent="0.25">
      <c r="A190" s="1" t="s">
        <v>251</v>
      </c>
      <c r="B190" s="171" t="s">
        <v>121</v>
      </c>
      <c r="C190" s="311" t="s">
        <v>252</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0</v>
      </c>
      <c r="AG190" s="314">
        <v>0</v>
      </c>
      <c r="AH190" s="314">
        <v>420.9</v>
      </c>
      <c r="AI190" s="314"/>
      <c r="AJ190" s="314">
        <v>409.19</v>
      </c>
      <c r="AK190" s="314">
        <v>207.32</v>
      </c>
      <c r="AL190" s="314">
        <v>205</v>
      </c>
      <c r="AM190" s="314">
        <v>199.00468956</v>
      </c>
      <c r="AN190" s="314">
        <v>194.80378890392421</v>
      </c>
      <c r="AO190" s="314">
        <v>192.34674790230346</v>
      </c>
      <c r="AP190" s="314">
        <v>189.53577165126262</v>
      </c>
      <c r="AQ190" s="316"/>
      <c r="AR190" s="317">
        <v>194.8</v>
      </c>
      <c r="AS190" s="318"/>
      <c r="AT190" s="318">
        <v>360.75520571442001</v>
      </c>
      <c r="AU190" s="318"/>
      <c r="AV190" s="318"/>
      <c r="AW190" s="318"/>
      <c r="AX190" s="318"/>
      <c r="AY190" s="318"/>
      <c r="AZ190" s="318"/>
      <c r="BA190" s="318"/>
      <c r="BB190" s="318"/>
      <c r="BC190" s="319"/>
      <c r="BD190" s="316"/>
    </row>
    <row r="191" spans="1:56" x14ac:dyDescent="0.25">
      <c r="A191" s="1" t="s">
        <v>253</v>
      </c>
      <c r="B191" s="171" t="s">
        <v>121</v>
      </c>
      <c r="C191" s="311" t="s">
        <v>254</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863.65</v>
      </c>
      <c r="AI191" s="314">
        <v>1152.9000000000001</v>
      </c>
      <c r="AJ191" s="314"/>
      <c r="AK191" s="314">
        <v>584.04</v>
      </c>
      <c r="AL191" s="314">
        <v>579</v>
      </c>
      <c r="AM191" s="314">
        <v>560.15864932499994</v>
      </c>
      <c r="AN191" s="314">
        <v>542.21482432215623</v>
      </c>
      <c r="AO191" s="314"/>
      <c r="AP191" s="314"/>
      <c r="AQ191" s="316"/>
      <c r="AR191" s="317">
        <v>81.278788387416611</v>
      </c>
      <c r="AS191" s="318">
        <v>107.06638686252955</v>
      </c>
      <c r="AT191" s="318">
        <v>2777.8754495517715</v>
      </c>
      <c r="AU191" s="318">
        <v>178.52377622377622</v>
      </c>
      <c r="AV191" s="318"/>
      <c r="AW191" s="318"/>
      <c r="AX191" s="318"/>
      <c r="AY191" s="318"/>
      <c r="AZ191" s="318"/>
      <c r="BA191" s="318"/>
      <c r="BB191" s="318"/>
      <c r="BC191" s="319"/>
      <c r="BD191" s="316"/>
    </row>
    <row r="192" spans="1:56" x14ac:dyDescent="0.25">
      <c r="A192" s="1" t="s">
        <v>255</v>
      </c>
      <c r="B192" s="171" t="s">
        <v>121</v>
      </c>
      <c r="C192" s="311" t="s">
        <v>256</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1684</v>
      </c>
      <c r="AI192" s="314">
        <v>1684</v>
      </c>
      <c r="AJ192" s="314"/>
      <c r="AK192" s="314">
        <v>842</v>
      </c>
      <c r="AL192" s="314">
        <v>842</v>
      </c>
      <c r="AM192" s="314">
        <v>1221</v>
      </c>
      <c r="AN192" s="314">
        <v>842</v>
      </c>
      <c r="AO192" s="314">
        <v>842</v>
      </c>
      <c r="AP192" s="314">
        <v>842</v>
      </c>
      <c r="AQ192" s="316"/>
      <c r="AR192" s="317">
        <v>1161.8378378378379</v>
      </c>
      <c r="AS192" s="318">
        <v>842</v>
      </c>
      <c r="AT192" s="318">
        <v>1462</v>
      </c>
      <c r="AU192" s="318">
        <v>515.54638694638697</v>
      </c>
      <c r="AV192" s="318"/>
      <c r="AW192" s="318"/>
      <c r="AX192" s="318"/>
      <c r="AY192" s="318"/>
      <c r="AZ192" s="318"/>
      <c r="BA192" s="318"/>
      <c r="BB192" s="318"/>
      <c r="BC192" s="319"/>
      <c r="BD192" s="316"/>
    </row>
    <row r="193" spans="1:56" x14ac:dyDescent="0.25">
      <c r="A193" s="1" t="s">
        <v>257</v>
      </c>
      <c r="B193" s="171" t="s">
        <v>121</v>
      </c>
      <c r="C193" s="297" t="s">
        <v>258</v>
      </c>
      <c r="D193" s="298"/>
      <c r="E193" s="299"/>
      <c r="F193" s="300"/>
      <c r="G193" s="300"/>
      <c r="H193" s="300"/>
      <c r="I193" s="300"/>
      <c r="J193" s="300"/>
      <c r="K193" s="300"/>
      <c r="L193" s="300"/>
      <c r="M193" s="300"/>
      <c r="N193" s="300"/>
      <c r="O193" s="300"/>
      <c r="P193" s="301"/>
      <c r="Q193" s="302"/>
      <c r="R193" s="303"/>
      <c r="S193" s="304"/>
      <c r="T193" s="304"/>
      <c r="U193" s="304"/>
      <c r="V193" s="304"/>
      <c r="W193" s="304"/>
      <c r="X193" s="304"/>
      <c r="Y193" s="304"/>
      <c r="Z193" s="304"/>
      <c r="AA193" s="304"/>
      <c r="AB193" s="304"/>
      <c r="AC193" s="305"/>
      <c r="AD193" s="302"/>
      <c r="AE193" s="299"/>
      <c r="AF193" s="300"/>
      <c r="AG193" s="300"/>
      <c r="AH193" s="300"/>
      <c r="AI193" s="300"/>
      <c r="AJ193" s="300"/>
      <c r="AK193" s="300"/>
      <c r="AL193" s="300"/>
      <c r="AM193" s="300">
        <v>364.82740504666668</v>
      </c>
      <c r="AN193" s="300">
        <v>134.04603272366782</v>
      </c>
      <c r="AO193" s="300">
        <v>387.34333069590309</v>
      </c>
      <c r="AP193" s="300">
        <v>2284.8494555499628</v>
      </c>
      <c r="AQ193" s="302"/>
      <c r="AR193" s="303">
        <v>395.62880631385258</v>
      </c>
      <c r="AS193" s="304">
        <v>69.807284234369277</v>
      </c>
      <c r="AT193" s="304">
        <v>1321.8440740770498</v>
      </c>
      <c r="AU193" s="304">
        <v>55.407925407925411</v>
      </c>
      <c r="AV193" s="304"/>
      <c r="AW193" s="304"/>
      <c r="AX193" s="304"/>
      <c r="AY193" s="304"/>
      <c r="AZ193" s="304"/>
      <c r="BA193" s="304"/>
      <c r="BB193" s="304"/>
      <c r="BC193" s="305"/>
      <c r="BD193" s="302"/>
    </row>
    <row r="194" spans="1:56" x14ac:dyDescent="0.25">
      <c r="A194" s="1" t="s">
        <v>259</v>
      </c>
      <c r="B194" s="216" t="s">
        <v>121</v>
      </c>
      <c r="C194" s="297" t="s">
        <v>260</v>
      </c>
      <c r="D194" s="298"/>
      <c r="E194" s="299">
        <v>1422.55</v>
      </c>
      <c r="F194" s="300">
        <v>1491.13</v>
      </c>
      <c r="G194" s="300">
        <v>1429</v>
      </c>
      <c r="H194" s="300">
        <v>1463.61</v>
      </c>
      <c r="I194" s="300">
        <v>1636.15</v>
      </c>
      <c r="J194" s="300">
        <v>1719</v>
      </c>
      <c r="K194" s="300">
        <v>1501</v>
      </c>
      <c r="L194" s="300">
        <v>883</v>
      </c>
      <c r="M194" s="300">
        <v>2005</v>
      </c>
      <c r="N194" s="300">
        <v>1227</v>
      </c>
      <c r="O194" s="300">
        <v>1264.9000000000001</v>
      </c>
      <c r="P194" s="301">
        <v>1110</v>
      </c>
      <c r="Q194" s="302"/>
      <c r="R194" s="303">
        <v>1137</v>
      </c>
      <c r="S194" s="304">
        <v>1000</v>
      </c>
      <c r="T194" s="304">
        <v>1145</v>
      </c>
      <c r="U194" s="304">
        <v>1077</v>
      </c>
      <c r="V194" s="304">
        <v>1525</v>
      </c>
      <c r="W194" s="304">
        <v>130</v>
      </c>
      <c r="X194" s="304">
        <v>1402</v>
      </c>
      <c r="Y194" s="304">
        <v>1063</v>
      </c>
      <c r="Z194" s="304">
        <v>1057</v>
      </c>
      <c r="AA194" s="304">
        <v>1085</v>
      </c>
      <c r="AB194" s="304">
        <v>1072</v>
      </c>
      <c r="AC194" s="305">
        <v>1061</v>
      </c>
      <c r="AD194" s="302"/>
      <c r="AE194" s="299">
        <v>1059</v>
      </c>
      <c r="AF194" s="300">
        <v>1066</v>
      </c>
      <c r="AG194" s="300">
        <v>2058.04</v>
      </c>
      <c r="AH194" s="300">
        <v>2112.2399999999998</v>
      </c>
      <c r="AI194" s="300">
        <v>2407.17</v>
      </c>
      <c r="AJ194" s="300">
        <v>3231.25</v>
      </c>
      <c r="AK194" s="300">
        <v>2843.32</v>
      </c>
      <c r="AL194" s="300">
        <v>1852</v>
      </c>
      <c r="AM194" s="300">
        <v>3226.7669682115338</v>
      </c>
      <c r="AN194" s="300">
        <v>1000</v>
      </c>
      <c r="AO194" s="300">
        <v>1513.4561282445989</v>
      </c>
      <c r="AP194" s="300">
        <v>751.97694071947774</v>
      </c>
      <c r="AQ194" s="302"/>
      <c r="AR194" s="303"/>
      <c r="AS194" s="304"/>
      <c r="AT194" s="304"/>
      <c r="AU194" s="304"/>
      <c r="AV194" s="304"/>
      <c r="AW194" s="304"/>
      <c r="AX194" s="304"/>
      <c r="AY194" s="304"/>
      <c r="AZ194" s="304"/>
      <c r="BA194" s="304"/>
      <c r="BB194" s="304"/>
      <c r="BC194" s="305"/>
      <c r="BD194" s="302"/>
    </row>
    <row r="195" spans="1:56" x14ac:dyDescent="0.25">
      <c r="A195" s="1" t="s">
        <v>261</v>
      </c>
      <c r="B195" s="216" t="s">
        <v>121</v>
      </c>
      <c r="C195" s="297" t="s">
        <v>262</v>
      </c>
      <c r="D195" s="298"/>
      <c r="E195" s="299">
        <v>0</v>
      </c>
      <c r="F195" s="300">
        <v>0</v>
      </c>
      <c r="G195" s="300">
        <v>0</v>
      </c>
      <c r="H195" s="300">
        <v>0</v>
      </c>
      <c r="I195" s="300">
        <v>0</v>
      </c>
      <c r="J195" s="300">
        <v>0</v>
      </c>
      <c r="K195" s="300">
        <v>0</v>
      </c>
      <c r="L195" s="300">
        <v>0</v>
      </c>
      <c r="M195" s="300">
        <v>0</v>
      </c>
      <c r="N195" s="300">
        <v>0</v>
      </c>
      <c r="O195" s="300">
        <v>0</v>
      </c>
      <c r="P195" s="301">
        <v>0</v>
      </c>
      <c r="Q195" s="302"/>
      <c r="R195" s="303">
        <v>0</v>
      </c>
      <c r="S195" s="304">
        <v>0</v>
      </c>
      <c r="T195" s="304">
        <v>0</v>
      </c>
      <c r="U195" s="304">
        <v>0</v>
      </c>
      <c r="V195" s="304">
        <v>0</v>
      </c>
      <c r="W195" s="304">
        <v>0</v>
      </c>
      <c r="X195" s="304">
        <v>0</v>
      </c>
      <c r="Y195" s="304">
        <v>0</v>
      </c>
      <c r="Z195" s="304">
        <v>0</v>
      </c>
      <c r="AA195" s="304">
        <v>0</v>
      </c>
      <c r="AB195" s="304">
        <v>0</v>
      </c>
      <c r="AC195" s="305">
        <v>0</v>
      </c>
      <c r="AD195" s="302"/>
      <c r="AE195" s="299">
        <v>0</v>
      </c>
      <c r="AF195" s="300">
        <v>0</v>
      </c>
      <c r="AG195" s="300">
        <v>0</v>
      </c>
      <c r="AH195" s="300"/>
      <c r="AI195" s="300">
        <v>6000</v>
      </c>
      <c r="AJ195" s="300"/>
      <c r="AK195" s="300"/>
      <c r="AL195" s="300"/>
      <c r="AM195" s="300">
        <v>0</v>
      </c>
      <c r="AN195" s="300"/>
      <c r="AO195" s="300"/>
      <c r="AP195" s="300"/>
      <c r="AQ195" s="302"/>
      <c r="AR195" s="303"/>
      <c r="AS195" s="304"/>
      <c r="AT195" s="304"/>
      <c r="AU195" s="304"/>
      <c r="AV195" s="304"/>
      <c r="AW195" s="304"/>
      <c r="AX195" s="304"/>
      <c r="AY195" s="304"/>
      <c r="AZ195" s="304"/>
      <c r="BA195" s="304"/>
      <c r="BB195" s="304"/>
      <c r="BC195" s="305"/>
      <c r="BD195" s="302"/>
    </row>
    <row r="196" spans="1:56" x14ac:dyDescent="0.25">
      <c r="A196" s="1" t="s">
        <v>263</v>
      </c>
      <c r="B196" s="216" t="s">
        <v>121</v>
      </c>
      <c r="C196" s="297" t="s">
        <v>264</v>
      </c>
      <c r="D196" s="298"/>
      <c r="E196" s="299">
        <v>0</v>
      </c>
      <c r="F196" s="300">
        <v>17.63</v>
      </c>
      <c r="G196" s="300">
        <v>233.65</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70.709999999999994</v>
      </c>
      <c r="AH196" s="300">
        <v>70.959999999999994</v>
      </c>
      <c r="AI196" s="300">
        <v>76.84</v>
      </c>
      <c r="AJ196" s="300">
        <v>76.349999999999994</v>
      </c>
      <c r="AK196" s="300">
        <v>91.19</v>
      </c>
      <c r="AL196" s="300">
        <v>91</v>
      </c>
      <c r="AM196" s="300">
        <v>143.67424680963245</v>
      </c>
      <c r="AN196" s="300">
        <v>73.269230769230774</v>
      </c>
      <c r="AO196" s="300">
        <v>69.542441736155666</v>
      </c>
      <c r="AP196" s="300">
        <v>302.93182735543093</v>
      </c>
      <c r="AQ196" s="302"/>
      <c r="AR196" s="303">
        <v>119.15109034267913</v>
      </c>
      <c r="AS196" s="304">
        <v>85.903679653679646</v>
      </c>
      <c r="AT196" s="304">
        <v>141.62844959746369</v>
      </c>
      <c r="AU196" s="304">
        <v>100.9042545841459</v>
      </c>
      <c r="AV196" s="304"/>
      <c r="AW196" s="304"/>
      <c r="AX196" s="304"/>
      <c r="AY196" s="304"/>
      <c r="AZ196" s="304"/>
      <c r="BA196" s="304"/>
      <c r="BB196" s="304"/>
      <c r="BC196" s="305"/>
      <c r="BD196" s="302"/>
    </row>
    <row r="197" spans="1:56" x14ac:dyDescent="0.25">
      <c r="A197" s="1" t="s">
        <v>265</v>
      </c>
      <c r="B197" s="216" t="s">
        <v>121</v>
      </c>
      <c r="C197" s="297" t="s">
        <v>266</v>
      </c>
      <c r="D197" s="298"/>
      <c r="E197" s="299"/>
      <c r="F197" s="300"/>
      <c r="G197" s="300"/>
      <c r="H197" s="300"/>
      <c r="I197" s="300"/>
      <c r="J197" s="300"/>
      <c r="K197" s="300"/>
      <c r="L197" s="300"/>
      <c r="M197" s="300"/>
      <c r="N197" s="300"/>
      <c r="O197" s="300"/>
      <c r="P197" s="301"/>
      <c r="Q197" s="302"/>
      <c r="R197" s="303"/>
      <c r="S197" s="304"/>
      <c r="T197" s="304"/>
      <c r="U197" s="304"/>
      <c r="V197" s="304"/>
      <c r="W197" s="304"/>
      <c r="X197" s="304"/>
      <c r="Y197" s="304"/>
      <c r="Z197" s="304"/>
      <c r="AA197" s="304"/>
      <c r="AB197" s="304"/>
      <c r="AC197" s="305"/>
      <c r="AD197" s="302"/>
      <c r="AE197" s="299"/>
      <c r="AF197" s="300"/>
      <c r="AG197" s="300"/>
      <c r="AH197" s="300">
        <v>73.09</v>
      </c>
      <c r="AI197" s="300">
        <v>136.74</v>
      </c>
      <c r="AJ197" s="300">
        <v>111.85</v>
      </c>
      <c r="AK197" s="300">
        <v>383.4</v>
      </c>
      <c r="AL197" s="300">
        <v>391</v>
      </c>
      <c r="AM197" s="300">
        <v>724.20672042848412</v>
      </c>
      <c r="AN197" s="300">
        <v>362.60168102683474</v>
      </c>
      <c r="AO197" s="300">
        <v>351.86387300337122</v>
      </c>
      <c r="AP197" s="300">
        <v>436.69616802057868</v>
      </c>
      <c r="AQ197" s="302"/>
      <c r="AR197" s="303">
        <v>258.63648222583038</v>
      </c>
      <c r="AS197" s="304">
        <v>138.88985561161471</v>
      </c>
      <c r="AT197" s="304">
        <v>166.87422166874222</v>
      </c>
      <c r="AU197" s="304">
        <v>150.34965034965035</v>
      </c>
      <c r="AV197" s="304"/>
      <c r="AW197" s="304"/>
      <c r="AX197" s="304"/>
      <c r="AY197" s="304"/>
      <c r="AZ197" s="304"/>
      <c r="BA197" s="304"/>
      <c r="BB197" s="304"/>
      <c r="BC197" s="305"/>
      <c r="BD197" s="302"/>
    </row>
    <row r="198" spans="1:56" x14ac:dyDescent="0.25">
      <c r="A198" s="1" t="s">
        <v>267</v>
      </c>
      <c r="B198" s="216" t="s">
        <v>121</v>
      </c>
      <c r="C198" s="297" t="s">
        <v>268</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c r="AI198" s="300"/>
      <c r="AJ198" s="300"/>
      <c r="AK198" s="300"/>
      <c r="AL198" s="300"/>
      <c r="AM198" s="300">
        <v>222.6332871012483</v>
      </c>
      <c r="AN198" s="300">
        <v>486.6166748166259</v>
      </c>
      <c r="AO198" s="300">
        <v>454.42520923520919</v>
      </c>
      <c r="AP198" s="300">
        <v>445.12261786023043</v>
      </c>
      <c r="AQ198" s="302"/>
      <c r="AR198" s="303">
        <v>237.54878048780486</v>
      </c>
      <c r="AS198" s="304">
        <v>604</v>
      </c>
      <c r="AT198" s="304"/>
      <c r="AU198" s="304">
        <v>34.510525710341653</v>
      </c>
      <c r="AV198" s="304"/>
      <c r="AW198" s="304"/>
      <c r="AX198" s="304"/>
      <c r="AY198" s="304"/>
      <c r="AZ198" s="304"/>
      <c r="BA198" s="304"/>
      <c r="BB198" s="304"/>
      <c r="BC198" s="305"/>
      <c r="BD198" s="302"/>
    </row>
    <row r="199" spans="1:56" x14ac:dyDescent="0.25">
      <c r="A199" s="230" t="s">
        <v>269</v>
      </c>
      <c r="B199" s="216" t="s">
        <v>121</v>
      </c>
      <c r="C199" s="297" t="s">
        <v>270</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23.417013407304669</v>
      </c>
      <c r="AN199" s="300">
        <v>0</v>
      </c>
      <c r="AO199" s="300">
        <v>238.66184734717569</v>
      </c>
      <c r="AP199" s="300">
        <v>242.42990654205605</v>
      </c>
      <c r="AQ199" s="302"/>
      <c r="AR199" s="303">
        <v>1630.4202603979634</v>
      </c>
      <c r="AS199" s="304">
        <v>0</v>
      </c>
      <c r="AT199" s="304"/>
      <c r="AU199" s="304"/>
      <c r="AV199" s="304"/>
      <c r="AW199" s="304"/>
      <c r="AX199" s="304"/>
      <c r="AY199" s="304"/>
      <c r="AZ199" s="304"/>
      <c r="BA199" s="304"/>
      <c r="BB199" s="304"/>
      <c r="BC199" s="305"/>
      <c r="BD199" s="302"/>
    </row>
    <row r="200" spans="1:56" x14ac:dyDescent="0.25">
      <c r="A200" s="1" t="s">
        <v>271</v>
      </c>
      <c r="B200" s="216" t="s">
        <v>121</v>
      </c>
      <c r="C200" s="297" t="s">
        <v>272</v>
      </c>
      <c r="D200" s="330"/>
      <c r="E200" s="299">
        <v>0</v>
      </c>
      <c r="F200" s="300">
        <v>0</v>
      </c>
      <c r="G200" s="300">
        <v>0</v>
      </c>
      <c r="H200" s="300">
        <v>0</v>
      </c>
      <c r="I200" s="300">
        <v>0</v>
      </c>
      <c r="J200" s="300">
        <v>0</v>
      </c>
      <c r="K200" s="300">
        <v>0</v>
      </c>
      <c r="L200" s="300">
        <v>0</v>
      </c>
      <c r="M200" s="300">
        <v>0</v>
      </c>
      <c r="N200" s="300">
        <v>366</v>
      </c>
      <c r="O200" s="300">
        <v>366</v>
      </c>
      <c r="P200" s="301">
        <v>366</v>
      </c>
      <c r="Q200" s="331"/>
      <c r="R200" s="303">
        <v>1066</v>
      </c>
      <c r="S200" s="304">
        <v>666</v>
      </c>
      <c r="T200" s="304">
        <v>5794</v>
      </c>
      <c r="U200" s="304">
        <v>540</v>
      </c>
      <c r="V200" s="304">
        <v>1191</v>
      </c>
      <c r="W200" s="304">
        <v>9964</v>
      </c>
      <c r="X200" s="304">
        <v>867</v>
      </c>
      <c r="Y200" s="304">
        <v>0</v>
      </c>
      <c r="Z200" s="304">
        <v>1664</v>
      </c>
      <c r="AA200" s="304">
        <v>0</v>
      </c>
      <c r="AB200" s="304">
        <v>0</v>
      </c>
      <c r="AC200" s="305">
        <v>177</v>
      </c>
      <c r="AD200" s="331"/>
      <c r="AE200" s="299">
        <v>11614</v>
      </c>
      <c r="AF200" s="300">
        <v>316</v>
      </c>
      <c r="AG200" s="300">
        <v>827.71</v>
      </c>
      <c r="AH200" s="300">
        <v>5961.47</v>
      </c>
      <c r="AI200" s="300">
        <v>414.57</v>
      </c>
      <c r="AJ200" s="300">
        <v>140.21</v>
      </c>
      <c r="AK200" s="300">
        <v>1859.02</v>
      </c>
      <c r="AL200" s="300">
        <v>613</v>
      </c>
      <c r="AM200" s="300">
        <v>743</v>
      </c>
      <c r="AN200" s="300">
        <v>720.9561273180982</v>
      </c>
      <c r="AO200" s="300">
        <v>407.89404126351695</v>
      </c>
      <c r="AP200" s="300">
        <v>989.34354050643969</v>
      </c>
      <c r="AQ200" s="331"/>
      <c r="AR200" s="303">
        <v>639.65996936118893</v>
      </c>
      <c r="AS200" s="304">
        <v>995.91346657339864</v>
      </c>
      <c r="AT200" s="304">
        <v>231.79645258850741</v>
      </c>
      <c r="AU200" s="304">
        <v>90.493873720370289</v>
      </c>
      <c r="AV200" s="304"/>
      <c r="AW200" s="304"/>
      <c r="AX200" s="304"/>
      <c r="AY200" s="304"/>
      <c r="AZ200" s="304"/>
      <c r="BA200" s="304"/>
      <c r="BB200" s="304"/>
      <c r="BC200" s="305"/>
      <c r="BD200" s="331"/>
    </row>
    <row r="201" spans="1:56" x14ac:dyDescent="0.25">
      <c r="B201" s="216"/>
      <c r="C201" s="297"/>
      <c r="D201" s="330"/>
      <c r="E201" s="299"/>
      <c r="F201" s="300"/>
      <c r="G201" s="300"/>
      <c r="H201" s="300"/>
      <c r="I201" s="300"/>
      <c r="J201" s="300"/>
      <c r="K201" s="300"/>
      <c r="L201" s="300"/>
      <c r="M201" s="300"/>
      <c r="N201" s="300"/>
      <c r="O201" s="300"/>
      <c r="P201" s="301"/>
      <c r="Q201" s="331"/>
      <c r="R201" s="303"/>
      <c r="S201" s="304"/>
      <c r="T201" s="304"/>
      <c r="U201" s="304"/>
      <c r="V201" s="304"/>
      <c r="W201" s="304"/>
      <c r="X201" s="304"/>
      <c r="Y201" s="304"/>
      <c r="Z201" s="304"/>
      <c r="AA201" s="304"/>
      <c r="AB201" s="304"/>
      <c r="AC201" s="305"/>
      <c r="AD201" s="331"/>
      <c r="AE201" s="299"/>
      <c r="AF201" s="300"/>
      <c r="AG201" s="300"/>
      <c r="AH201" s="300"/>
      <c r="AI201" s="300"/>
      <c r="AJ201" s="300"/>
      <c r="AK201" s="300"/>
      <c r="AL201" s="300"/>
      <c r="AM201" s="300"/>
      <c r="AN201" s="300"/>
      <c r="AO201" s="300"/>
      <c r="AP201" s="300"/>
      <c r="AQ201" s="331"/>
      <c r="AR201" s="303"/>
      <c r="AS201" s="304"/>
      <c r="AT201" s="304"/>
      <c r="AU201" s="304"/>
      <c r="AV201" s="304"/>
      <c r="AW201" s="304"/>
      <c r="AX201" s="304"/>
      <c r="AY201" s="304"/>
      <c r="AZ201" s="304"/>
      <c r="BA201" s="304"/>
      <c r="BB201" s="304"/>
      <c r="BC201" s="305"/>
      <c r="BD201" s="331"/>
    </row>
    <row r="202" spans="1:56" ht="15.75" thickBot="1" x14ac:dyDescent="0.3">
      <c r="B202" s="306"/>
      <c r="C202" s="320"/>
      <c r="D202" s="332"/>
      <c r="E202" s="322"/>
      <c r="F202" s="323"/>
      <c r="G202" s="323"/>
      <c r="H202" s="323"/>
      <c r="I202" s="323"/>
      <c r="J202" s="323"/>
      <c r="K202" s="323"/>
      <c r="L202" s="323"/>
      <c r="M202" s="323"/>
      <c r="N202" s="323"/>
      <c r="O202" s="323"/>
      <c r="P202" s="324"/>
      <c r="Q202" s="333"/>
      <c r="R202" s="326"/>
      <c r="S202" s="327"/>
      <c r="T202" s="327"/>
      <c r="U202" s="327"/>
      <c r="V202" s="327"/>
      <c r="W202" s="327"/>
      <c r="X202" s="327"/>
      <c r="Y202" s="327"/>
      <c r="Z202" s="327"/>
      <c r="AA202" s="327"/>
      <c r="AB202" s="327"/>
      <c r="AC202" s="328"/>
      <c r="AD202" s="333"/>
      <c r="AE202" s="322"/>
      <c r="AF202" s="323"/>
      <c r="AG202" s="323"/>
      <c r="AH202" s="323"/>
      <c r="AI202" s="323"/>
      <c r="AJ202" s="323"/>
      <c r="AK202" s="323"/>
      <c r="AL202" s="323"/>
      <c r="AM202" s="323"/>
      <c r="AN202" s="323"/>
      <c r="AO202" s="323"/>
      <c r="AP202" s="323"/>
      <c r="AQ202" s="333"/>
      <c r="AR202" s="326"/>
      <c r="AS202" s="327"/>
      <c r="AT202" s="327"/>
      <c r="AU202" s="327"/>
      <c r="AV202" s="327"/>
      <c r="AW202" s="327"/>
      <c r="AX202" s="327"/>
      <c r="AY202" s="327"/>
      <c r="AZ202" s="327"/>
      <c r="BA202" s="327"/>
      <c r="BB202" s="327"/>
      <c r="BC202" s="328"/>
      <c r="BD202" s="333"/>
    </row>
    <row r="203" spans="1:56" ht="15.75" thickBot="1" x14ac:dyDescent="0.3">
      <c r="A203" s="214" t="s">
        <v>123</v>
      </c>
      <c r="B203" s="289" t="s">
        <v>123</v>
      </c>
      <c r="C203" s="290" t="s">
        <v>273</v>
      </c>
      <c r="D203" s="91"/>
      <c r="E203" s="291"/>
      <c r="F203" s="292"/>
      <c r="G203" s="292"/>
      <c r="H203" s="292"/>
      <c r="I203" s="292"/>
      <c r="J203" s="292"/>
      <c r="K203" s="292"/>
      <c r="L203" s="292"/>
      <c r="M203" s="292"/>
      <c r="N203" s="292"/>
      <c r="O203" s="292"/>
      <c r="P203" s="293"/>
      <c r="Q203" s="95"/>
      <c r="R203" s="294"/>
      <c r="S203" s="295"/>
      <c r="T203" s="295"/>
      <c r="U203" s="295"/>
      <c r="V203" s="295"/>
      <c r="W203" s="295"/>
      <c r="X203" s="295"/>
      <c r="Y203" s="295"/>
      <c r="Z203" s="295"/>
      <c r="AA203" s="295"/>
      <c r="AB203" s="295"/>
      <c r="AC203" s="296"/>
      <c r="AD203" s="95"/>
      <c r="AE203" s="291"/>
      <c r="AF203" s="292"/>
      <c r="AG203" s="292"/>
      <c r="AH203" s="292"/>
      <c r="AI203" s="292"/>
      <c r="AJ203" s="292"/>
      <c r="AK203" s="292"/>
      <c r="AL203" s="292"/>
      <c r="AM203" s="292"/>
      <c r="AN203" s="292"/>
      <c r="AO203" s="292"/>
      <c r="AP203" s="292"/>
      <c r="AQ203" s="95"/>
      <c r="AR203" s="294"/>
      <c r="AS203" s="295"/>
      <c r="AT203" s="295"/>
      <c r="AU203" s="295"/>
      <c r="AV203" s="295"/>
      <c r="AW203" s="295"/>
      <c r="AX203" s="295"/>
      <c r="AY203" s="295"/>
      <c r="AZ203" s="295"/>
      <c r="BA203" s="295"/>
      <c r="BB203" s="295"/>
      <c r="BC203" s="296"/>
      <c r="BD203" s="95"/>
    </row>
    <row r="204" spans="1:56" x14ac:dyDescent="0.25">
      <c r="A204" t="s">
        <v>274</v>
      </c>
      <c r="B204" s="171" t="s">
        <v>123</v>
      </c>
      <c r="C204" s="311" t="s">
        <v>275</v>
      </c>
      <c r="D204" s="312"/>
      <c r="E204" s="313">
        <v>2320</v>
      </c>
      <c r="F204" s="314">
        <v>2320</v>
      </c>
      <c r="G204" s="314">
        <v>2320</v>
      </c>
      <c r="H204" s="314">
        <v>0</v>
      </c>
      <c r="I204" s="314">
        <v>0</v>
      </c>
      <c r="J204" s="314">
        <v>0</v>
      </c>
      <c r="K204" s="314">
        <v>9280</v>
      </c>
      <c r="L204" s="314">
        <v>2320</v>
      </c>
      <c r="M204" s="314">
        <v>0</v>
      </c>
      <c r="N204" s="314">
        <v>0</v>
      </c>
      <c r="O204" s="314">
        <v>5320</v>
      </c>
      <c r="P204" s="315">
        <v>3000</v>
      </c>
      <c r="Q204" s="316"/>
      <c r="R204" s="317">
        <v>3000</v>
      </c>
      <c r="S204" s="318">
        <v>3000</v>
      </c>
      <c r="T204" s="318">
        <v>4000</v>
      </c>
      <c r="U204" s="318">
        <v>900</v>
      </c>
      <c r="V204" s="318">
        <v>0</v>
      </c>
      <c r="W204" s="318">
        <v>4000</v>
      </c>
      <c r="X204" s="318">
        <v>14000</v>
      </c>
      <c r="Y204" s="318">
        <v>4500</v>
      </c>
      <c r="Z204" s="318">
        <v>4500</v>
      </c>
      <c r="AA204" s="318">
        <v>4500</v>
      </c>
      <c r="AB204" s="318">
        <v>4500</v>
      </c>
      <c r="AC204" s="319">
        <v>4500</v>
      </c>
      <c r="AD204" s="316"/>
      <c r="AE204" s="313">
        <v>0</v>
      </c>
      <c r="AF204" s="314">
        <v>4500</v>
      </c>
      <c r="AG204" s="314">
        <v>0</v>
      </c>
      <c r="AH204" s="314">
        <v>14000</v>
      </c>
      <c r="AI204" s="314">
        <v>7000</v>
      </c>
      <c r="AJ204" s="314">
        <v>7000</v>
      </c>
      <c r="AK204" s="314">
        <v>7000</v>
      </c>
      <c r="AL204" s="314">
        <v>7000</v>
      </c>
      <c r="AM204" s="314">
        <v>7000</v>
      </c>
      <c r="AN204" s="314">
        <v>7000</v>
      </c>
      <c r="AO204" s="314">
        <v>7000</v>
      </c>
      <c r="AP204" s="314">
        <v>7000</v>
      </c>
      <c r="AQ204" s="316"/>
      <c r="AR204" s="317">
        <v>7000</v>
      </c>
      <c r="AS204" s="318"/>
      <c r="AT204" s="318">
        <v>16000</v>
      </c>
      <c r="AU204" s="318">
        <v>8000</v>
      </c>
      <c r="AV204" s="318"/>
      <c r="AW204" s="318"/>
      <c r="AX204" s="318"/>
      <c r="AY204" s="318"/>
      <c r="AZ204" s="318"/>
      <c r="BA204" s="318"/>
      <c r="BB204" s="318"/>
      <c r="BC204" s="319"/>
      <c r="BD204" s="316"/>
    </row>
    <row r="205" spans="1:56" x14ac:dyDescent="0.25">
      <c r="A205" t="s">
        <v>276</v>
      </c>
      <c r="B205" s="171" t="s">
        <v>123</v>
      </c>
      <c r="C205" s="311" t="s">
        <v>277</v>
      </c>
      <c r="D205" s="312"/>
      <c r="E205" s="313">
        <v>320</v>
      </c>
      <c r="F205" s="314">
        <v>2420</v>
      </c>
      <c r="G205" s="314">
        <v>2320</v>
      </c>
      <c r="H205" s="314">
        <v>1900</v>
      </c>
      <c r="I205" s="314">
        <v>2320</v>
      </c>
      <c r="J205" s="314">
        <v>2320</v>
      </c>
      <c r="K205" s="314">
        <v>2320</v>
      </c>
      <c r="L205" s="314">
        <v>2320</v>
      </c>
      <c r="M205" s="314">
        <v>2320</v>
      </c>
      <c r="N205" s="314">
        <v>2320</v>
      </c>
      <c r="O205" s="314">
        <v>3500</v>
      </c>
      <c r="P205" s="315">
        <v>3497</v>
      </c>
      <c r="Q205" s="316"/>
      <c r="R205" s="317">
        <v>3000</v>
      </c>
      <c r="S205" s="318">
        <v>1625</v>
      </c>
      <c r="T205" s="318">
        <v>3400</v>
      </c>
      <c r="U205" s="318">
        <v>4200</v>
      </c>
      <c r="V205" s="318">
        <v>4000</v>
      </c>
      <c r="W205" s="318">
        <v>4011</v>
      </c>
      <c r="X205" s="318">
        <v>4004</v>
      </c>
      <c r="Y205" s="318">
        <v>4500</v>
      </c>
      <c r="Z205" s="318">
        <v>4519</v>
      </c>
      <c r="AA205" s="318">
        <v>4136</v>
      </c>
      <c r="AB205" s="318">
        <v>4524</v>
      </c>
      <c r="AC205" s="319">
        <v>4518</v>
      </c>
      <c r="AD205" s="316"/>
      <c r="AE205" s="313">
        <v>4150</v>
      </c>
      <c r="AF205" s="314">
        <v>3440</v>
      </c>
      <c r="AG205" s="314">
        <v>4500</v>
      </c>
      <c r="AH205" s="314">
        <v>7382</v>
      </c>
      <c r="AI205" s="314">
        <v>6999</v>
      </c>
      <c r="AJ205" s="314">
        <v>7000</v>
      </c>
      <c r="AK205" s="314">
        <v>13925</v>
      </c>
      <c r="AL205" s="314">
        <v>0</v>
      </c>
      <c r="AM205" s="314">
        <v>6999</v>
      </c>
      <c r="AN205" s="314">
        <v>6998</v>
      </c>
      <c r="AO205" s="314">
        <v>6998</v>
      </c>
      <c r="AP205" s="314">
        <v>7773</v>
      </c>
      <c r="AQ205" s="316"/>
      <c r="AR205" s="317">
        <v>0</v>
      </c>
      <c r="AS205" s="318"/>
      <c r="AT205" s="318"/>
      <c r="AU205" s="318"/>
      <c r="AV205" s="318"/>
      <c r="AW205" s="318"/>
      <c r="AX205" s="318"/>
      <c r="AY205" s="318"/>
      <c r="AZ205" s="318"/>
      <c r="BA205" s="318"/>
      <c r="BB205" s="318"/>
      <c r="BC205" s="319"/>
      <c r="BD205" s="316"/>
    </row>
    <row r="206" spans="1:56" x14ac:dyDescent="0.25">
      <c r="A206" t="s">
        <v>278</v>
      </c>
      <c r="B206" s="216" t="s">
        <v>123</v>
      </c>
      <c r="C206" s="297" t="s">
        <v>279</v>
      </c>
      <c r="D206" s="298"/>
      <c r="E206" s="299">
        <v>0</v>
      </c>
      <c r="F206" s="300">
        <v>0</v>
      </c>
      <c r="G206" s="300">
        <v>0</v>
      </c>
      <c r="H206" s="300">
        <v>0</v>
      </c>
      <c r="I206" s="300">
        <v>0</v>
      </c>
      <c r="J206" s="300">
        <v>0</v>
      </c>
      <c r="K206" s="300">
        <v>0</v>
      </c>
      <c r="L206" s="300">
        <v>0</v>
      </c>
      <c r="M206" s="300">
        <v>0</v>
      </c>
      <c r="N206" s="300">
        <v>0</v>
      </c>
      <c r="O206" s="300">
        <v>0</v>
      </c>
      <c r="P206" s="301">
        <v>0</v>
      </c>
      <c r="Q206" s="302"/>
      <c r="R206" s="303">
        <v>0</v>
      </c>
      <c r="S206" s="304">
        <v>0</v>
      </c>
      <c r="T206" s="304">
        <v>0</v>
      </c>
      <c r="U206" s="304">
        <v>0</v>
      </c>
      <c r="V206" s="304">
        <v>0</v>
      </c>
      <c r="W206" s="304">
        <v>0</v>
      </c>
      <c r="X206" s="304">
        <v>0</v>
      </c>
      <c r="Y206" s="304">
        <v>0</v>
      </c>
      <c r="Z206" s="304">
        <v>0</v>
      </c>
      <c r="AA206" s="304">
        <v>0</v>
      </c>
      <c r="AB206" s="304">
        <v>0</v>
      </c>
      <c r="AC206" s="305">
        <v>0</v>
      </c>
      <c r="AD206" s="302"/>
      <c r="AE206" s="299">
        <v>0</v>
      </c>
      <c r="AF206" s="300">
        <v>0</v>
      </c>
      <c r="AG206" s="300">
        <v>852.3</v>
      </c>
      <c r="AH206" s="300">
        <v>3214</v>
      </c>
      <c r="AI206" s="300">
        <v>3523</v>
      </c>
      <c r="AJ206" s="300">
        <v>3526</v>
      </c>
      <c r="AK206" s="300">
        <v>8597</v>
      </c>
      <c r="AL206" s="300">
        <v>0</v>
      </c>
      <c r="AM206" s="300"/>
      <c r="AN206" s="300"/>
      <c r="AO206" s="300">
        <v>2496</v>
      </c>
      <c r="AP206" s="300">
        <v>2492</v>
      </c>
      <c r="AQ206" s="302"/>
      <c r="AR206" s="303">
        <v>3149</v>
      </c>
      <c r="AS206" s="304">
        <v>2522</v>
      </c>
      <c r="AT206" s="304">
        <v>2508</v>
      </c>
      <c r="AU206" s="304">
        <v>2479</v>
      </c>
      <c r="AV206" s="304"/>
      <c r="AW206" s="304"/>
      <c r="AX206" s="304"/>
      <c r="AY206" s="304"/>
      <c r="AZ206" s="304"/>
      <c r="BA206" s="304"/>
      <c r="BB206" s="304"/>
      <c r="BC206" s="305"/>
      <c r="BD206" s="302"/>
    </row>
    <row r="207" spans="1:56" x14ac:dyDescent="0.25">
      <c r="A207" t="s">
        <v>280</v>
      </c>
      <c r="B207" s="216" t="s">
        <v>123</v>
      </c>
      <c r="C207" s="297" t="s">
        <v>281</v>
      </c>
      <c r="D207" s="298"/>
      <c r="E207" s="299">
        <v>0</v>
      </c>
      <c r="F207" s="300">
        <v>550</v>
      </c>
      <c r="G207" s="300">
        <v>550</v>
      </c>
      <c r="H207" s="300">
        <v>550</v>
      </c>
      <c r="I207" s="300">
        <v>0</v>
      </c>
      <c r="J207" s="300">
        <v>500</v>
      </c>
      <c r="K207" s="300">
        <v>0</v>
      </c>
      <c r="L207" s="300">
        <v>0</v>
      </c>
      <c r="M207" s="300">
        <v>0</v>
      </c>
      <c r="N207" s="300">
        <v>0</v>
      </c>
      <c r="O207" s="300">
        <v>0</v>
      </c>
      <c r="P207" s="301">
        <v>600</v>
      </c>
      <c r="Q207" s="302"/>
      <c r="R207" s="303">
        <v>500</v>
      </c>
      <c r="S207" s="304">
        <v>500</v>
      </c>
      <c r="T207" s="304">
        <v>500</v>
      </c>
      <c r="U207" s="304">
        <v>500</v>
      </c>
      <c r="V207" s="304">
        <v>500</v>
      </c>
      <c r="W207" s="304">
        <v>500</v>
      </c>
      <c r="X207" s="304">
        <v>500</v>
      </c>
      <c r="Y207" s="304">
        <v>500</v>
      </c>
      <c r="Z207" s="304">
        <v>500</v>
      </c>
      <c r="AA207" s="304">
        <v>500</v>
      </c>
      <c r="AB207" s="304">
        <v>500</v>
      </c>
      <c r="AC207" s="305">
        <v>500</v>
      </c>
      <c r="AD207" s="302"/>
      <c r="AE207" s="299">
        <v>500</v>
      </c>
      <c r="AF207" s="300">
        <v>500</v>
      </c>
      <c r="AG207" s="300">
        <v>500</v>
      </c>
      <c r="AH207" s="300">
        <v>1541</v>
      </c>
      <c r="AI207" s="300">
        <v>3021</v>
      </c>
      <c r="AJ207" s="300">
        <v>3024</v>
      </c>
      <c r="AK207" s="300">
        <v>3008</v>
      </c>
      <c r="AL207" s="300">
        <v>3012</v>
      </c>
      <c r="AM207" s="300">
        <v>3040</v>
      </c>
      <c r="AN207" s="300">
        <v>3044</v>
      </c>
      <c r="AO207" s="300">
        <v>3048</v>
      </c>
      <c r="AP207" s="300">
        <v>3052</v>
      </c>
      <c r="AQ207" s="302"/>
      <c r="AR207" s="303">
        <v>3563</v>
      </c>
      <c r="AS207" s="304">
        <v>2799</v>
      </c>
      <c r="AT207" s="304">
        <v>3086</v>
      </c>
      <c r="AU207" s="304">
        <v>3066</v>
      </c>
      <c r="AV207" s="304"/>
      <c r="AW207" s="304"/>
      <c r="AX207" s="304"/>
      <c r="AY207" s="304"/>
      <c r="AZ207" s="304"/>
      <c r="BA207" s="304"/>
      <c r="BB207" s="304"/>
      <c r="BC207" s="305"/>
      <c r="BD207" s="302"/>
    </row>
    <row r="208" spans="1:56" x14ac:dyDescent="0.25">
      <c r="A208" t="s">
        <v>282</v>
      </c>
      <c r="B208" s="171" t="s">
        <v>123</v>
      </c>
      <c r="C208" s="311" t="s">
        <v>283</v>
      </c>
      <c r="D208" s="312"/>
      <c r="E208" s="313">
        <v>299.95999999999998</v>
      </c>
      <c r="F208" s="314">
        <v>0</v>
      </c>
      <c r="G208" s="314">
        <v>1200</v>
      </c>
      <c r="H208" s="314">
        <v>1300</v>
      </c>
      <c r="I208" s="314">
        <v>1220</v>
      </c>
      <c r="J208" s="314">
        <v>1200</v>
      </c>
      <c r="K208" s="314">
        <v>1200</v>
      </c>
      <c r="L208" s="314">
        <v>1200</v>
      </c>
      <c r="M208" s="314">
        <v>1200</v>
      </c>
      <c r="N208" s="314">
        <v>1366</v>
      </c>
      <c r="O208" s="314">
        <v>1464</v>
      </c>
      <c r="P208" s="315">
        <v>976</v>
      </c>
      <c r="Q208" s="316"/>
      <c r="R208" s="317">
        <v>1220</v>
      </c>
      <c r="S208" s="318">
        <v>1220</v>
      </c>
      <c r="T208" s="318">
        <v>1220</v>
      </c>
      <c r="U208" s="318">
        <v>3050</v>
      </c>
      <c r="V208" s="318">
        <v>3050</v>
      </c>
      <c r="W208" s="318">
        <v>3050</v>
      </c>
      <c r="X208" s="318">
        <v>3050</v>
      </c>
      <c r="Y208" s="318">
        <v>3050</v>
      </c>
      <c r="Z208" s="318">
        <v>3050</v>
      </c>
      <c r="AA208" s="318">
        <v>3050</v>
      </c>
      <c r="AB208" s="318">
        <v>3050</v>
      </c>
      <c r="AC208" s="319">
        <v>3050</v>
      </c>
      <c r="AD208" s="316"/>
      <c r="AE208" s="313">
        <v>3050</v>
      </c>
      <c r="AF208" s="314">
        <v>3050</v>
      </c>
      <c r="AG208" s="314">
        <v>3060</v>
      </c>
      <c r="AH208" s="314">
        <v>3040</v>
      </c>
      <c r="AI208" s="314">
        <v>3092</v>
      </c>
      <c r="AJ208" s="314">
        <v>3095</v>
      </c>
      <c r="AK208" s="314">
        <v>3069</v>
      </c>
      <c r="AL208" s="314">
        <v>3086</v>
      </c>
      <c r="AM208" s="314">
        <v>3108</v>
      </c>
      <c r="AN208" s="314">
        <v>3111</v>
      </c>
      <c r="AO208" s="314">
        <v>3503</v>
      </c>
      <c r="AP208" s="314">
        <v>3505</v>
      </c>
      <c r="AQ208" s="316"/>
      <c r="AR208" s="317">
        <v>4279</v>
      </c>
      <c r="AS208" s="318">
        <v>3541</v>
      </c>
      <c r="AT208" s="318">
        <v>3548</v>
      </c>
      <c r="AU208" s="318">
        <v>3516</v>
      </c>
      <c r="AV208" s="318"/>
      <c r="AW208" s="318"/>
      <c r="AX208" s="318"/>
      <c r="AY208" s="318"/>
      <c r="AZ208" s="318"/>
      <c r="BA208" s="318"/>
      <c r="BB208" s="318"/>
      <c r="BC208" s="319"/>
      <c r="BD208" s="316"/>
    </row>
    <row r="209" spans="1:56" x14ac:dyDescent="0.25">
      <c r="A209" t="s">
        <v>284</v>
      </c>
      <c r="B209" s="171" t="s">
        <v>123</v>
      </c>
      <c r="C209" s="311" t="s">
        <v>285</v>
      </c>
      <c r="D209" s="312"/>
      <c r="E209" s="313">
        <v>0</v>
      </c>
      <c r="F209" s="314">
        <v>0</v>
      </c>
      <c r="G209" s="314">
        <v>0</v>
      </c>
      <c r="H209" s="314">
        <v>0</v>
      </c>
      <c r="I209" s="314">
        <v>0</v>
      </c>
      <c r="J209" s="314">
        <v>0</v>
      </c>
      <c r="K209" s="314">
        <v>0</v>
      </c>
      <c r="L209" s="314">
        <v>0</v>
      </c>
      <c r="M209" s="314">
        <v>0</v>
      </c>
      <c r="N209" s="314">
        <v>0</v>
      </c>
      <c r="O209" s="314">
        <v>0</v>
      </c>
      <c r="P209" s="315">
        <v>0</v>
      </c>
      <c r="Q209" s="316"/>
      <c r="R209" s="317">
        <v>0</v>
      </c>
      <c r="S209" s="318">
        <v>0</v>
      </c>
      <c r="T209" s="318">
        <v>0</v>
      </c>
      <c r="U209" s="318">
        <v>0</v>
      </c>
      <c r="V209" s="318">
        <v>0</v>
      </c>
      <c r="W209" s="318">
        <v>0</v>
      </c>
      <c r="X209" s="318">
        <v>0</v>
      </c>
      <c r="Y209" s="318">
        <v>0</v>
      </c>
      <c r="Z209" s="318">
        <v>0</v>
      </c>
      <c r="AA209" s="318">
        <v>0</v>
      </c>
      <c r="AB209" s="318">
        <v>0</v>
      </c>
      <c r="AC209" s="319">
        <v>0</v>
      </c>
      <c r="AD209" s="316"/>
      <c r="AE209" s="313">
        <v>0</v>
      </c>
      <c r="AF209" s="314">
        <v>2000</v>
      </c>
      <c r="AG209" s="314">
        <v>2000</v>
      </c>
      <c r="AH209" s="314">
        <v>2000</v>
      </c>
      <c r="AI209" s="314">
        <v>1986</v>
      </c>
      <c r="AJ209" s="314">
        <v>1984</v>
      </c>
      <c r="AK209" s="314">
        <v>1977</v>
      </c>
      <c r="AL209" s="314">
        <v>1992</v>
      </c>
      <c r="AM209" s="314">
        <v>1804</v>
      </c>
      <c r="AN209" s="314">
        <v>1970</v>
      </c>
      <c r="AO209" s="314">
        <v>1967</v>
      </c>
      <c r="AP209" s="314"/>
      <c r="AQ209" s="316"/>
      <c r="AR209" s="317">
        <v>0</v>
      </c>
      <c r="AS209" s="318">
        <v>1661</v>
      </c>
      <c r="AT209" s="318">
        <v>1987</v>
      </c>
      <c r="AU209" s="318">
        <v>1960</v>
      </c>
      <c r="AV209" s="318"/>
      <c r="AW209" s="318"/>
      <c r="AX209" s="318"/>
      <c r="AY209" s="318"/>
      <c r="AZ209" s="318"/>
      <c r="BA209" s="318"/>
      <c r="BB209" s="318"/>
      <c r="BC209" s="319"/>
      <c r="BD209" s="316"/>
    </row>
    <row r="210" spans="1:56" x14ac:dyDescent="0.25">
      <c r="A210" t="s">
        <v>286</v>
      </c>
      <c r="B210" s="216" t="s">
        <v>123</v>
      </c>
      <c r="C210" s="297" t="s">
        <v>287</v>
      </c>
      <c r="D210" s="298"/>
      <c r="E210" s="299">
        <v>562.62</v>
      </c>
      <c r="F210" s="300">
        <v>573.88</v>
      </c>
      <c r="G210" s="300">
        <v>708</v>
      </c>
      <c r="H210" s="300">
        <v>493</v>
      </c>
      <c r="I210" s="300">
        <v>1000</v>
      </c>
      <c r="J210" s="300">
        <v>1227</v>
      </c>
      <c r="K210" s="300">
        <v>900</v>
      </c>
      <c r="L210" s="300">
        <v>900</v>
      </c>
      <c r="M210" s="300">
        <v>921</v>
      </c>
      <c r="N210" s="300">
        <v>921</v>
      </c>
      <c r="O210" s="300">
        <v>1200</v>
      </c>
      <c r="P210" s="301">
        <v>1728</v>
      </c>
      <c r="Q210" s="302"/>
      <c r="R210" s="303">
        <v>1267</v>
      </c>
      <c r="S210" s="304">
        <v>1405</v>
      </c>
      <c r="T210" s="304">
        <v>1409</v>
      </c>
      <c r="U210" s="304">
        <v>1409</v>
      </c>
      <c r="V210" s="304">
        <v>1351</v>
      </c>
      <c r="W210" s="304">
        <v>1396</v>
      </c>
      <c r="X210" s="304">
        <v>1362</v>
      </c>
      <c r="Y210" s="304">
        <v>1651</v>
      </c>
      <c r="Z210" s="304">
        <v>1516</v>
      </c>
      <c r="AA210" s="304">
        <v>1625</v>
      </c>
      <c r="AB210" s="304">
        <v>1629</v>
      </c>
      <c r="AC210" s="305">
        <v>1443</v>
      </c>
      <c r="AD210" s="302"/>
      <c r="AE210" s="299">
        <v>1477</v>
      </c>
      <c r="AF210" s="300">
        <v>2000</v>
      </c>
      <c r="AG210" s="300">
        <v>1999</v>
      </c>
      <c r="AH210" s="300">
        <v>1991</v>
      </c>
      <c r="AI210" s="300">
        <v>1977</v>
      </c>
      <c r="AJ210" s="300">
        <v>1762</v>
      </c>
      <c r="AK210" s="300">
        <v>2178</v>
      </c>
      <c r="AL210" s="300">
        <v>2207</v>
      </c>
      <c r="AM210" s="300">
        <v>2186</v>
      </c>
      <c r="AN210" s="300">
        <v>2184</v>
      </c>
      <c r="AO210" s="300">
        <v>3004</v>
      </c>
      <c r="AP210" s="300">
        <v>2674</v>
      </c>
      <c r="AQ210" s="302"/>
      <c r="AR210" s="303">
        <v>2866</v>
      </c>
      <c r="AS210" s="304">
        <v>3033</v>
      </c>
      <c r="AT210" s="304">
        <v>3045</v>
      </c>
      <c r="AU210" s="304">
        <v>3023</v>
      </c>
      <c r="AV210" s="304"/>
      <c r="AW210" s="304"/>
      <c r="AX210" s="304"/>
      <c r="AY210" s="304"/>
      <c r="AZ210" s="304"/>
      <c r="BA210" s="304"/>
      <c r="BB210" s="304"/>
      <c r="BC210" s="305"/>
      <c r="BD210" s="302"/>
    </row>
    <row r="211" spans="1:56" x14ac:dyDescent="0.25">
      <c r="A211" t="s">
        <v>288</v>
      </c>
      <c r="B211" s="216" t="s">
        <v>123</v>
      </c>
      <c r="C211" s="297" t="s">
        <v>289</v>
      </c>
      <c r="D211" s="298"/>
      <c r="E211" s="299">
        <v>0</v>
      </c>
      <c r="F211" s="300">
        <v>0</v>
      </c>
      <c r="G211" s="300">
        <v>0</v>
      </c>
      <c r="H211" s="300">
        <v>0</v>
      </c>
      <c r="I211" s="300">
        <v>0</v>
      </c>
      <c r="J211" s="300">
        <v>0</v>
      </c>
      <c r="K211" s="300">
        <v>0</v>
      </c>
      <c r="L211" s="300">
        <v>0</v>
      </c>
      <c r="M211" s="300">
        <v>0</v>
      </c>
      <c r="N211" s="300">
        <v>0</v>
      </c>
      <c r="O211" s="300">
        <v>0</v>
      </c>
      <c r="P211" s="301">
        <v>0</v>
      </c>
      <c r="Q211" s="302"/>
      <c r="R211" s="303">
        <v>0</v>
      </c>
      <c r="S211" s="304">
        <v>0</v>
      </c>
      <c r="T211" s="304">
        <v>0</v>
      </c>
      <c r="U211" s="304">
        <v>0</v>
      </c>
      <c r="V211" s="304">
        <v>0</v>
      </c>
      <c r="W211" s="304">
        <v>0</v>
      </c>
      <c r="X211" s="304">
        <v>0</v>
      </c>
      <c r="Y211" s="304">
        <v>0</v>
      </c>
      <c r="Z211" s="304">
        <v>0</v>
      </c>
      <c r="AA211" s="304">
        <v>0</v>
      </c>
      <c r="AB211" s="304">
        <v>0</v>
      </c>
      <c r="AC211" s="305">
        <v>0</v>
      </c>
      <c r="AD211" s="302"/>
      <c r="AE211" s="299">
        <v>1000</v>
      </c>
      <c r="AF211" s="300">
        <v>995</v>
      </c>
      <c r="AG211" s="300">
        <v>1300</v>
      </c>
      <c r="AH211" s="300">
        <v>1531</v>
      </c>
      <c r="AI211" s="300">
        <v>1517</v>
      </c>
      <c r="AJ211" s="300">
        <v>1514</v>
      </c>
      <c r="AK211" s="300">
        <v>2164</v>
      </c>
      <c r="AL211" s="300">
        <v>1559</v>
      </c>
      <c r="AM211" s="300">
        <v>1163</v>
      </c>
      <c r="AN211" s="300">
        <v>1161</v>
      </c>
      <c r="AO211" s="300">
        <v>1613</v>
      </c>
      <c r="AP211" s="300">
        <v>1646</v>
      </c>
      <c r="AQ211" s="302"/>
      <c r="AR211" s="303">
        <v>252</v>
      </c>
      <c r="AS211" s="304">
        <v>1738</v>
      </c>
      <c r="AT211" s="304">
        <v>2134</v>
      </c>
      <c r="AU211" s="304">
        <v>2137</v>
      </c>
      <c r="AV211" s="304"/>
      <c r="AW211" s="304"/>
      <c r="AX211" s="304"/>
      <c r="AY211" s="304"/>
      <c r="AZ211" s="304"/>
      <c r="BA211" s="304"/>
      <c r="BB211" s="304"/>
      <c r="BC211" s="305"/>
      <c r="BD211" s="302"/>
    </row>
    <row r="212" spans="1:56" x14ac:dyDescent="0.25">
      <c r="A212" t="s">
        <v>290</v>
      </c>
      <c r="B212" s="171" t="s">
        <v>123</v>
      </c>
      <c r="C212" s="311" t="s">
        <v>291</v>
      </c>
      <c r="D212" s="312"/>
      <c r="E212" s="313">
        <v>0</v>
      </c>
      <c r="F212" s="314">
        <v>0</v>
      </c>
      <c r="G212" s="314">
        <v>0</v>
      </c>
      <c r="H212" s="314">
        <v>0</v>
      </c>
      <c r="I212" s="314">
        <v>0</v>
      </c>
      <c r="J212" s="314">
        <v>0</v>
      </c>
      <c r="K212" s="314">
        <v>0</v>
      </c>
      <c r="L212" s="314">
        <v>0</v>
      </c>
      <c r="M212" s="314">
        <v>0</v>
      </c>
      <c r="N212" s="314">
        <v>0</v>
      </c>
      <c r="O212" s="314">
        <v>0</v>
      </c>
      <c r="P212" s="315">
        <v>0</v>
      </c>
      <c r="Q212" s="316"/>
      <c r="R212" s="317">
        <v>0</v>
      </c>
      <c r="S212" s="318">
        <v>1058</v>
      </c>
      <c r="T212" s="318">
        <v>1092</v>
      </c>
      <c r="U212" s="318">
        <v>1092</v>
      </c>
      <c r="V212" s="318">
        <v>1092</v>
      </c>
      <c r="W212" s="318">
        <v>1088</v>
      </c>
      <c r="X212" s="318">
        <v>707</v>
      </c>
      <c r="Y212" s="318">
        <v>602</v>
      </c>
      <c r="Z212" s="318">
        <v>1073</v>
      </c>
      <c r="AA212" s="318">
        <v>1069</v>
      </c>
      <c r="AB212" s="318">
        <v>1070</v>
      </c>
      <c r="AC212" s="319">
        <v>1073</v>
      </c>
      <c r="AD212" s="316"/>
      <c r="AE212" s="313">
        <v>1102</v>
      </c>
      <c r="AF212" s="314">
        <v>1124</v>
      </c>
      <c r="AG212" s="314">
        <v>987</v>
      </c>
      <c r="AH212" s="314">
        <v>1086</v>
      </c>
      <c r="AI212" s="314">
        <v>1093</v>
      </c>
      <c r="AJ212" s="314">
        <v>1079</v>
      </c>
      <c r="AK212" s="314">
        <v>1069</v>
      </c>
      <c r="AL212" s="314">
        <v>1031</v>
      </c>
      <c r="AM212" s="314">
        <v>1074</v>
      </c>
      <c r="AN212" s="314">
        <v>1072</v>
      </c>
      <c r="AO212" s="314">
        <v>1071</v>
      </c>
      <c r="AP212" s="314">
        <v>1069</v>
      </c>
      <c r="AQ212" s="316"/>
      <c r="AR212" s="317">
        <v>1039</v>
      </c>
      <c r="AS212" s="318">
        <v>1082</v>
      </c>
      <c r="AT212" s="318">
        <v>1130</v>
      </c>
      <c r="AU212" s="318">
        <v>1117</v>
      </c>
      <c r="AV212" s="318"/>
      <c r="AW212" s="318"/>
      <c r="AX212" s="318"/>
      <c r="AY212" s="318"/>
      <c r="AZ212" s="318"/>
      <c r="BA212" s="318"/>
      <c r="BB212" s="318"/>
      <c r="BC212" s="319"/>
      <c r="BD212" s="316"/>
    </row>
    <row r="213" spans="1:56" x14ac:dyDescent="0.25">
      <c r="A213" t="s">
        <v>292</v>
      </c>
      <c r="B213" s="171" t="s">
        <v>123</v>
      </c>
      <c r="C213" s="311" t="s">
        <v>293</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0</v>
      </c>
      <c r="T213" s="318">
        <v>0</v>
      </c>
      <c r="U213" s="318">
        <v>0</v>
      </c>
      <c r="V213" s="318">
        <v>0</v>
      </c>
      <c r="W213" s="318">
        <v>0</v>
      </c>
      <c r="X213" s="318">
        <v>0</v>
      </c>
      <c r="Y213" s="318">
        <v>0</v>
      </c>
      <c r="Z213" s="318">
        <v>0</v>
      </c>
      <c r="AA213" s="318">
        <v>0</v>
      </c>
      <c r="AB213" s="318">
        <v>0</v>
      </c>
      <c r="AC213" s="319">
        <v>0</v>
      </c>
      <c r="AD213" s="316"/>
      <c r="AE213" s="313">
        <v>0</v>
      </c>
      <c r="AF213" s="314">
        <v>0</v>
      </c>
      <c r="AG213" s="314">
        <v>389</v>
      </c>
      <c r="AH213" s="314">
        <v>888</v>
      </c>
      <c r="AI213" s="314">
        <v>894</v>
      </c>
      <c r="AJ213" s="314">
        <v>1047</v>
      </c>
      <c r="AK213" s="314">
        <v>1029</v>
      </c>
      <c r="AL213" s="314">
        <v>1019</v>
      </c>
      <c r="AM213" s="314">
        <v>1041</v>
      </c>
      <c r="AN213" s="314">
        <v>1040</v>
      </c>
      <c r="AO213" s="314">
        <v>1038</v>
      </c>
      <c r="AP213" s="314">
        <v>0</v>
      </c>
      <c r="AQ213" s="316"/>
      <c r="AR213" s="317">
        <v>0</v>
      </c>
      <c r="AS213" s="318"/>
      <c r="AT213" s="318"/>
      <c r="AU213" s="318"/>
      <c r="AV213" s="318"/>
      <c r="AW213" s="318"/>
      <c r="AX213" s="318"/>
      <c r="AY213" s="318"/>
      <c r="AZ213" s="318"/>
      <c r="BA213" s="318"/>
      <c r="BB213" s="318"/>
      <c r="BC213" s="319"/>
      <c r="BD213" s="316"/>
    </row>
    <row r="214" spans="1:56" x14ac:dyDescent="0.25">
      <c r="A214" t="s">
        <v>294</v>
      </c>
      <c r="B214" s="216" t="s">
        <v>123</v>
      </c>
      <c r="C214" s="297" t="s">
        <v>295</v>
      </c>
      <c r="D214" s="298"/>
      <c r="E214" s="299">
        <v>0</v>
      </c>
      <c r="F214" s="300">
        <v>0</v>
      </c>
      <c r="G214" s="300">
        <v>0</v>
      </c>
      <c r="H214" s="300">
        <v>0</v>
      </c>
      <c r="I214" s="300">
        <v>0</v>
      </c>
      <c r="J214" s="300">
        <v>0</v>
      </c>
      <c r="K214" s="300">
        <v>0</v>
      </c>
      <c r="L214" s="300">
        <v>0</v>
      </c>
      <c r="M214" s="300">
        <v>0</v>
      </c>
      <c r="N214" s="300">
        <v>0</v>
      </c>
      <c r="O214" s="300">
        <v>0</v>
      </c>
      <c r="P214" s="301">
        <v>0</v>
      </c>
      <c r="Q214" s="302"/>
      <c r="R214" s="303">
        <v>0</v>
      </c>
      <c r="S214" s="304">
        <v>0</v>
      </c>
      <c r="T214" s="304">
        <v>0</v>
      </c>
      <c r="U214" s="304">
        <v>0</v>
      </c>
      <c r="V214" s="304">
        <v>0</v>
      </c>
      <c r="W214" s="304">
        <v>0</v>
      </c>
      <c r="X214" s="304">
        <v>0</v>
      </c>
      <c r="Y214" s="304">
        <v>0</v>
      </c>
      <c r="Z214" s="304">
        <v>0</v>
      </c>
      <c r="AA214" s="304">
        <v>0</v>
      </c>
      <c r="AB214" s="304">
        <v>0</v>
      </c>
      <c r="AC214" s="305">
        <v>0</v>
      </c>
      <c r="AD214" s="302"/>
      <c r="AE214" s="299">
        <v>0</v>
      </c>
      <c r="AF214" s="300">
        <v>189</v>
      </c>
      <c r="AG214" s="300">
        <v>724</v>
      </c>
      <c r="AH214" s="300">
        <v>835</v>
      </c>
      <c r="AI214" s="300">
        <v>919</v>
      </c>
      <c r="AJ214" s="300">
        <v>918</v>
      </c>
      <c r="AK214" s="300">
        <v>912</v>
      </c>
      <c r="AL214" s="300">
        <v>920</v>
      </c>
      <c r="AM214" s="300">
        <v>709</v>
      </c>
      <c r="AN214" s="300">
        <v>902</v>
      </c>
      <c r="AO214" s="300">
        <v>901</v>
      </c>
      <c r="AP214" s="300">
        <v>1069</v>
      </c>
      <c r="AQ214" s="302"/>
      <c r="AR214" s="303">
        <v>1126</v>
      </c>
      <c r="AS214" s="304">
        <v>1082</v>
      </c>
      <c r="AT214" s="304">
        <v>1130</v>
      </c>
      <c r="AU214" s="304">
        <v>1064</v>
      </c>
      <c r="AV214" s="304"/>
      <c r="AW214" s="304"/>
      <c r="AX214" s="304"/>
      <c r="AY214" s="304"/>
      <c r="AZ214" s="304"/>
      <c r="BA214" s="304"/>
      <c r="BB214" s="304"/>
      <c r="BC214" s="305"/>
      <c r="BD214" s="302"/>
    </row>
    <row r="215" spans="1:56" x14ac:dyDescent="0.25">
      <c r="A215" t="s">
        <v>296</v>
      </c>
      <c r="B215" s="216" t="s">
        <v>123</v>
      </c>
      <c r="C215" s="297" t="s">
        <v>297</v>
      </c>
      <c r="D215" s="298"/>
      <c r="E215" s="299">
        <v>0</v>
      </c>
      <c r="F215" s="300">
        <v>0</v>
      </c>
      <c r="G215" s="300">
        <v>0</v>
      </c>
      <c r="H215" s="300">
        <v>0</v>
      </c>
      <c r="I215" s="300">
        <v>0</v>
      </c>
      <c r="J215" s="300">
        <v>0</v>
      </c>
      <c r="K215" s="300">
        <v>0</v>
      </c>
      <c r="L215" s="300">
        <v>0</v>
      </c>
      <c r="M215" s="300">
        <v>0</v>
      </c>
      <c r="N215" s="300">
        <v>0</v>
      </c>
      <c r="O215" s="300">
        <v>0</v>
      </c>
      <c r="P215" s="301">
        <v>86</v>
      </c>
      <c r="Q215" s="302"/>
      <c r="R215" s="303">
        <v>0</v>
      </c>
      <c r="S215" s="304">
        <v>921</v>
      </c>
      <c r="T215" s="304">
        <v>921</v>
      </c>
      <c r="U215" s="304">
        <v>921</v>
      </c>
      <c r="V215" s="304">
        <v>921</v>
      </c>
      <c r="W215" s="304">
        <v>921</v>
      </c>
      <c r="X215" s="304">
        <v>910</v>
      </c>
      <c r="Y215" s="304">
        <v>917</v>
      </c>
      <c r="Z215" s="304">
        <v>912</v>
      </c>
      <c r="AA215" s="304">
        <v>910</v>
      </c>
      <c r="AB215" s="304">
        <v>911</v>
      </c>
      <c r="AC215" s="305">
        <v>913</v>
      </c>
      <c r="AD215" s="302"/>
      <c r="AE215" s="299">
        <v>725</v>
      </c>
      <c r="AF215" s="300">
        <v>925</v>
      </c>
      <c r="AG215" s="300">
        <v>924</v>
      </c>
      <c r="AH215" s="300">
        <v>922</v>
      </c>
      <c r="AI215" s="300">
        <v>919</v>
      </c>
      <c r="AJ215" s="300">
        <v>918</v>
      </c>
      <c r="AK215" s="300">
        <v>854</v>
      </c>
      <c r="AL215" s="300">
        <v>920</v>
      </c>
      <c r="AM215" s="300">
        <v>903</v>
      </c>
      <c r="AN215" s="300">
        <v>841</v>
      </c>
      <c r="AO215" s="300">
        <v>901</v>
      </c>
      <c r="AP215" s="300">
        <v>799</v>
      </c>
      <c r="AQ215" s="302"/>
      <c r="AR215" s="303">
        <v>853</v>
      </c>
      <c r="AS215" s="304">
        <v>999</v>
      </c>
      <c r="AT215" s="304">
        <v>993</v>
      </c>
      <c r="AU215" s="304">
        <v>778</v>
      </c>
      <c r="AV215" s="304"/>
      <c r="AW215" s="304"/>
      <c r="AX215" s="304"/>
      <c r="AY215" s="304"/>
      <c r="AZ215" s="304"/>
      <c r="BA215" s="304"/>
      <c r="BB215" s="304"/>
      <c r="BC215" s="305"/>
      <c r="BD215" s="302"/>
    </row>
    <row r="216" spans="1:56" x14ac:dyDescent="0.25">
      <c r="A216" t="s">
        <v>298</v>
      </c>
      <c r="B216" s="171" t="s">
        <v>123</v>
      </c>
      <c r="C216" s="311" t="s">
        <v>299</v>
      </c>
      <c r="D216" s="312"/>
      <c r="E216" s="313">
        <v>400</v>
      </c>
      <c r="F216" s="314">
        <v>504.63</v>
      </c>
      <c r="G216" s="314">
        <v>700</v>
      </c>
      <c r="H216" s="314">
        <v>200</v>
      </c>
      <c r="I216" s="314">
        <v>500</v>
      </c>
      <c r="J216" s="314">
        <v>217</v>
      </c>
      <c r="K216" s="314">
        <v>0</v>
      </c>
      <c r="L216" s="314">
        <v>519</v>
      </c>
      <c r="M216" s="314">
        <v>750</v>
      </c>
      <c r="N216" s="314">
        <v>650</v>
      </c>
      <c r="O216" s="314">
        <v>900</v>
      </c>
      <c r="P216" s="315">
        <v>924</v>
      </c>
      <c r="Q216" s="316"/>
      <c r="R216" s="317">
        <v>700</v>
      </c>
      <c r="S216" s="318">
        <v>1002</v>
      </c>
      <c r="T216" s="318">
        <v>1005</v>
      </c>
      <c r="U216" s="318">
        <v>1000</v>
      </c>
      <c r="V216" s="318">
        <v>1056</v>
      </c>
      <c r="W216" s="318">
        <v>1101</v>
      </c>
      <c r="X216" s="318">
        <v>1074</v>
      </c>
      <c r="Y216" s="318">
        <v>1094</v>
      </c>
      <c r="Z216" s="318">
        <v>1084</v>
      </c>
      <c r="AA216" s="318">
        <v>966</v>
      </c>
      <c r="AB216" s="318">
        <v>1084</v>
      </c>
      <c r="AC216" s="319">
        <v>1086</v>
      </c>
      <c r="AD216" s="316"/>
      <c r="AE216" s="313">
        <v>1062</v>
      </c>
      <c r="AF216" s="314">
        <v>793</v>
      </c>
      <c r="AG216" s="314">
        <v>109</v>
      </c>
      <c r="AH216" s="314">
        <v>1417.53</v>
      </c>
      <c r="AI216" s="314">
        <v>891.24</v>
      </c>
      <c r="AJ216" s="314">
        <v>1451.58</v>
      </c>
      <c r="AK216" s="314">
        <v>647</v>
      </c>
      <c r="AL216" s="314">
        <v>359</v>
      </c>
      <c r="AM216" s="314">
        <v>361</v>
      </c>
      <c r="AN216" s="314">
        <v>409</v>
      </c>
      <c r="AO216" s="314">
        <v>418</v>
      </c>
      <c r="AP216" s="314">
        <v>727</v>
      </c>
      <c r="AQ216" s="316"/>
      <c r="AR216" s="317">
        <v>795</v>
      </c>
      <c r="AS216" s="318">
        <v>595</v>
      </c>
      <c r="AT216" s="318">
        <v>759</v>
      </c>
      <c r="AU216" s="318">
        <v>981</v>
      </c>
      <c r="AV216" s="318"/>
      <c r="AW216" s="318"/>
      <c r="AX216" s="318"/>
      <c r="AY216" s="318"/>
      <c r="AZ216" s="318"/>
      <c r="BA216" s="318"/>
      <c r="BB216" s="318"/>
      <c r="BC216" s="319"/>
      <c r="BD216" s="316"/>
    </row>
    <row r="217" spans="1:56" x14ac:dyDescent="0.25">
      <c r="A217" t="s">
        <v>300</v>
      </c>
      <c r="B217" s="171" t="s">
        <v>123</v>
      </c>
      <c r="C217" s="311" t="s">
        <v>301</v>
      </c>
      <c r="D217" s="312"/>
      <c r="E217" s="313">
        <v>0</v>
      </c>
      <c r="F217" s="314">
        <v>0</v>
      </c>
      <c r="G217" s="314">
        <v>0</v>
      </c>
      <c r="H217" s="314">
        <v>0</v>
      </c>
      <c r="I217" s="314">
        <v>0</v>
      </c>
      <c r="J217" s="314">
        <v>0</v>
      </c>
      <c r="K217" s="314">
        <v>0</v>
      </c>
      <c r="L217" s="314">
        <v>0</v>
      </c>
      <c r="M217" s="314">
        <v>0</v>
      </c>
      <c r="N217" s="314">
        <v>0</v>
      </c>
      <c r="O217" s="314">
        <v>0</v>
      </c>
      <c r="P217" s="315">
        <v>0</v>
      </c>
      <c r="Q217" s="316"/>
      <c r="R217" s="317">
        <v>0</v>
      </c>
      <c r="S217" s="318">
        <v>0</v>
      </c>
      <c r="T217" s="318">
        <v>0</v>
      </c>
      <c r="U217" s="318">
        <v>0</v>
      </c>
      <c r="V217" s="318">
        <v>0</v>
      </c>
      <c r="W217" s="318">
        <v>0</v>
      </c>
      <c r="X217" s="318">
        <v>0</v>
      </c>
      <c r="Y217" s="318">
        <v>0</v>
      </c>
      <c r="Z217" s="318">
        <v>0</v>
      </c>
      <c r="AA217" s="318">
        <v>0</v>
      </c>
      <c r="AB217" s="318">
        <v>0</v>
      </c>
      <c r="AC217" s="319">
        <v>0</v>
      </c>
      <c r="AD217" s="316"/>
      <c r="AE217" s="313">
        <v>0</v>
      </c>
      <c r="AF217" s="314">
        <v>0</v>
      </c>
      <c r="AG217" s="314">
        <v>0</v>
      </c>
      <c r="AH217" s="314">
        <v>0</v>
      </c>
      <c r="AI217" s="314"/>
      <c r="AJ217" s="314">
        <v>420</v>
      </c>
      <c r="AK217" s="314">
        <v>713</v>
      </c>
      <c r="AL217" s="314">
        <v>700</v>
      </c>
      <c r="AM217" s="314">
        <v>700</v>
      </c>
      <c r="AN217" s="314"/>
      <c r="AO217" s="314"/>
      <c r="AP217" s="314"/>
      <c r="AQ217" s="316"/>
      <c r="AR217" s="317">
        <v>0</v>
      </c>
      <c r="AS217" s="318"/>
      <c r="AT217" s="318"/>
      <c r="AU217" s="318"/>
      <c r="AV217" s="318"/>
      <c r="AW217" s="318"/>
      <c r="AX217" s="318"/>
      <c r="AY217" s="318"/>
      <c r="AZ217" s="318"/>
      <c r="BA217" s="318"/>
      <c r="BB217" s="318"/>
      <c r="BC217" s="319"/>
      <c r="BD217" s="316"/>
    </row>
    <row r="218" spans="1:56" x14ac:dyDescent="0.25">
      <c r="A218" t="s">
        <v>302</v>
      </c>
      <c r="B218" s="216" t="s">
        <v>123</v>
      </c>
      <c r="C218" s="297" t="s">
        <v>303</v>
      </c>
      <c r="D218" s="298"/>
      <c r="E218" s="299">
        <v>291.37</v>
      </c>
      <c r="F218" s="300">
        <v>0</v>
      </c>
      <c r="G218" s="300">
        <v>0</v>
      </c>
      <c r="H218" s="300">
        <v>0</v>
      </c>
      <c r="I218" s="300">
        <v>0</v>
      </c>
      <c r="J218" s="300">
        <v>0</v>
      </c>
      <c r="K218" s="300">
        <v>0</v>
      </c>
      <c r="L218" s="300">
        <v>0</v>
      </c>
      <c r="M218" s="300">
        <v>0</v>
      </c>
      <c r="N218" s="300">
        <v>0</v>
      </c>
      <c r="O218" s="300">
        <v>0</v>
      </c>
      <c r="P218" s="301">
        <v>0</v>
      </c>
      <c r="Q218" s="302"/>
      <c r="R218" s="303">
        <v>0</v>
      </c>
      <c r="S218" s="304">
        <v>0</v>
      </c>
      <c r="T218" s="304">
        <v>0</v>
      </c>
      <c r="U218" s="304">
        <v>0</v>
      </c>
      <c r="V218" s="304">
        <v>0</v>
      </c>
      <c r="W218" s="304">
        <v>0</v>
      </c>
      <c r="X218" s="304">
        <v>0</v>
      </c>
      <c r="Y218" s="304">
        <v>0</v>
      </c>
      <c r="Z218" s="304">
        <v>0</v>
      </c>
      <c r="AA218" s="304">
        <v>0</v>
      </c>
      <c r="AB218" s="304">
        <v>0</v>
      </c>
      <c r="AC218" s="305">
        <v>0</v>
      </c>
      <c r="AD218" s="302"/>
      <c r="AE218" s="299">
        <v>0</v>
      </c>
      <c r="AF218" s="300">
        <v>0</v>
      </c>
      <c r="AG218" s="300">
        <v>0</v>
      </c>
      <c r="AH218" s="300">
        <v>0</v>
      </c>
      <c r="AI218" s="300"/>
      <c r="AJ218" s="300"/>
      <c r="AK218" s="300"/>
      <c r="AL218" s="300"/>
      <c r="AM218" s="300">
        <v>764.44990392533623</v>
      </c>
      <c r="AN218" s="300"/>
      <c r="AO218" s="300"/>
      <c r="AP218" s="300"/>
      <c r="AQ218" s="302"/>
      <c r="AR218" s="303">
        <v>0</v>
      </c>
      <c r="AS218" s="304"/>
      <c r="AT218" s="304"/>
      <c r="AU218" s="304"/>
      <c r="AV218" s="304"/>
      <c r="AW218" s="304"/>
      <c r="AX218" s="304"/>
      <c r="AY218" s="304"/>
      <c r="AZ218" s="304"/>
      <c r="BA218" s="304"/>
      <c r="BB218" s="304"/>
      <c r="BC218" s="305"/>
      <c r="BD218" s="302"/>
    </row>
    <row r="219" spans="1:56" x14ac:dyDescent="0.25">
      <c r="A219" t="s">
        <v>304</v>
      </c>
      <c r="B219" s="216" t="s">
        <v>123</v>
      </c>
      <c r="C219" s="297" t="s">
        <v>305</v>
      </c>
      <c r="D219" s="298"/>
      <c r="E219" s="299">
        <v>0</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193</v>
      </c>
      <c r="AN219" s="300">
        <v>1272</v>
      </c>
      <c r="AO219" s="300">
        <v>1268</v>
      </c>
      <c r="AP219" s="300">
        <v>1265</v>
      </c>
      <c r="AQ219" s="302"/>
      <c r="AR219" s="303">
        <v>1394</v>
      </c>
      <c r="AS219" s="304">
        <v>1298</v>
      </c>
      <c r="AT219" s="304">
        <v>1279</v>
      </c>
      <c r="AU219" s="304">
        <v>1253</v>
      </c>
      <c r="AV219" s="304"/>
      <c r="AW219" s="304"/>
      <c r="AX219" s="304"/>
      <c r="AY219" s="304"/>
      <c r="AZ219" s="304"/>
      <c r="BA219" s="304"/>
      <c r="BB219" s="304"/>
      <c r="BC219" s="305"/>
      <c r="BD219" s="302"/>
    </row>
    <row r="220" spans="1:56" x14ac:dyDescent="0.25">
      <c r="A220" t="s">
        <v>306</v>
      </c>
      <c r="B220" s="216" t="s">
        <v>123</v>
      </c>
      <c r="C220" s="297" t="s">
        <v>307</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1202</v>
      </c>
      <c r="AN220" s="300">
        <v>1199</v>
      </c>
      <c r="AO220" s="300">
        <v>1196</v>
      </c>
      <c r="AP220" s="300">
        <v>1192</v>
      </c>
      <c r="AQ220" s="302"/>
      <c r="AR220" s="303">
        <v>1259</v>
      </c>
      <c r="AS220" s="304">
        <v>1301</v>
      </c>
      <c r="AT220" s="304">
        <v>1296</v>
      </c>
      <c r="AU220" s="304">
        <v>1308</v>
      </c>
      <c r="AV220" s="304"/>
      <c r="AW220" s="304"/>
      <c r="AX220" s="304"/>
      <c r="AY220" s="304"/>
      <c r="AZ220" s="304"/>
      <c r="BA220" s="304"/>
      <c r="BB220" s="304"/>
      <c r="BC220" s="305"/>
      <c r="BD220" s="302"/>
    </row>
    <row r="221" spans="1:56" x14ac:dyDescent="0.25">
      <c r="A221" t="s">
        <v>308</v>
      </c>
      <c r="B221" s="216" t="s">
        <v>123</v>
      </c>
      <c r="C221" s="297" t="s">
        <v>309</v>
      </c>
      <c r="D221" s="298"/>
      <c r="E221" s="299"/>
      <c r="F221" s="300"/>
      <c r="G221" s="300"/>
      <c r="H221" s="300"/>
      <c r="I221" s="300"/>
      <c r="J221" s="300"/>
      <c r="K221" s="300"/>
      <c r="L221" s="300"/>
      <c r="M221" s="300"/>
      <c r="N221" s="300"/>
      <c r="O221" s="300"/>
      <c r="P221" s="301"/>
      <c r="Q221" s="302"/>
      <c r="R221" s="303"/>
      <c r="S221" s="304"/>
      <c r="T221" s="304"/>
      <c r="U221" s="304"/>
      <c r="V221" s="304"/>
      <c r="W221" s="304"/>
      <c r="X221" s="304"/>
      <c r="Y221" s="304"/>
      <c r="Z221" s="304"/>
      <c r="AA221" s="304"/>
      <c r="AB221" s="304"/>
      <c r="AC221" s="305"/>
      <c r="AD221" s="302"/>
      <c r="AE221" s="299"/>
      <c r="AF221" s="300"/>
      <c r="AG221" s="300"/>
      <c r="AH221" s="300"/>
      <c r="AI221" s="300"/>
      <c r="AJ221" s="300"/>
      <c r="AK221" s="300"/>
      <c r="AL221" s="300"/>
      <c r="AM221" s="300"/>
      <c r="AN221" s="300"/>
      <c r="AO221" s="300">
        <v>600</v>
      </c>
      <c r="AP221" s="300">
        <v>540</v>
      </c>
      <c r="AQ221" s="302"/>
      <c r="AR221" s="303">
        <v>596</v>
      </c>
      <c r="AS221" s="304">
        <v>600</v>
      </c>
      <c r="AT221" s="304">
        <v>659</v>
      </c>
      <c r="AU221" s="304">
        <v>681</v>
      </c>
      <c r="AV221" s="304"/>
      <c r="AW221" s="304"/>
      <c r="AX221" s="304"/>
      <c r="AY221" s="304"/>
      <c r="AZ221" s="304"/>
      <c r="BA221" s="304"/>
      <c r="BB221" s="304"/>
      <c r="BC221" s="305"/>
      <c r="BD221" s="302"/>
    </row>
    <row r="222" spans="1:56" x14ac:dyDescent="0.25">
      <c r="A222" t="s">
        <v>310</v>
      </c>
      <c r="B222" s="216" t="s">
        <v>123</v>
      </c>
      <c r="C222" s="297" t="s">
        <v>311</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c r="AP222" s="300">
        <v>828</v>
      </c>
      <c r="AQ222" s="302"/>
      <c r="AR222" s="303">
        <v>926</v>
      </c>
      <c r="AS222" s="304">
        <v>889</v>
      </c>
      <c r="AT222" s="304">
        <v>916</v>
      </c>
      <c r="AU222" s="304">
        <v>935</v>
      </c>
      <c r="AV222" s="304"/>
      <c r="AW222" s="304"/>
      <c r="AX222" s="304"/>
      <c r="AY222" s="304"/>
      <c r="AZ222" s="304"/>
      <c r="BA222" s="304"/>
      <c r="BB222" s="304"/>
      <c r="BC222" s="305"/>
      <c r="BD222" s="302"/>
    </row>
    <row r="223" spans="1:56" x14ac:dyDescent="0.25">
      <c r="A223" t="s">
        <v>312</v>
      </c>
      <c r="B223" s="216" t="s">
        <v>123</v>
      </c>
      <c r="C223" s="297" t="s">
        <v>313</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919</v>
      </c>
      <c r="AT223" s="304">
        <v>948</v>
      </c>
      <c r="AU223" s="304">
        <v>935</v>
      </c>
      <c r="AV223" s="304"/>
      <c r="AW223" s="304"/>
      <c r="AX223" s="304"/>
      <c r="AY223" s="304"/>
      <c r="AZ223" s="304"/>
      <c r="BA223" s="304"/>
      <c r="BB223" s="304"/>
      <c r="BC223" s="305"/>
      <c r="BD223" s="302"/>
    </row>
    <row r="224" spans="1:56" x14ac:dyDescent="0.25">
      <c r="A224" t="s">
        <v>314</v>
      </c>
      <c r="B224" s="171" t="s">
        <v>123</v>
      </c>
      <c r="C224" s="311" t="s">
        <v>315</v>
      </c>
      <c r="D224" s="312"/>
      <c r="E224" s="313">
        <v>0</v>
      </c>
      <c r="F224" s="314">
        <v>0</v>
      </c>
      <c r="G224" s="314">
        <v>0</v>
      </c>
      <c r="H224" s="314">
        <v>0</v>
      </c>
      <c r="I224" s="314">
        <v>0</v>
      </c>
      <c r="J224" s="314">
        <v>0</v>
      </c>
      <c r="K224" s="314">
        <v>0</v>
      </c>
      <c r="L224" s="314">
        <v>0</v>
      </c>
      <c r="M224" s="314">
        <v>0</v>
      </c>
      <c r="N224" s="314">
        <v>0</v>
      </c>
      <c r="O224" s="314">
        <v>0</v>
      </c>
      <c r="P224" s="315">
        <v>0</v>
      </c>
      <c r="Q224" s="316"/>
      <c r="R224" s="317">
        <v>2569</v>
      </c>
      <c r="S224" s="318">
        <v>400</v>
      </c>
      <c r="T224" s="318">
        <v>0</v>
      </c>
      <c r="U224" s="318">
        <v>0</v>
      </c>
      <c r="V224" s="318">
        <v>0</v>
      </c>
      <c r="W224" s="318">
        <v>2535</v>
      </c>
      <c r="X224" s="318">
        <v>0</v>
      </c>
      <c r="Y224" s="318">
        <v>0</v>
      </c>
      <c r="Z224" s="318">
        <v>1355</v>
      </c>
      <c r="AA224" s="318">
        <v>0</v>
      </c>
      <c r="AB224" s="318">
        <v>0</v>
      </c>
      <c r="AC224" s="319">
        <v>3015</v>
      </c>
      <c r="AD224" s="316"/>
      <c r="AE224" s="313">
        <v>6121</v>
      </c>
      <c r="AF224" s="314">
        <v>0</v>
      </c>
      <c r="AG224" s="314">
        <v>0</v>
      </c>
      <c r="AH224" s="314">
        <v>0</v>
      </c>
      <c r="AI224" s="314">
        <v>2627</v>
      </c>
      <c r="AJ224" s="314">
        <v>4387</v>
      </c>
      <c r="AK224" s="314"/>
      <c r="AL224" s="314"/>
      <c r="AM224" s="314"/>
      <c r="AN224" s="314"/>
      <c r="AO224" s="314">
        <v>3727</v>
      </c>
      <c r="AP224" s="314"/>
      <c r="AQ224" s="316"/>
      <c r="AR224" s="317">
        <v>0</v>
      </c>
      <c r="AS224" s="318"/>
      <c r="AT224" s="318"/>
      <c r="AU224" s="318"/>
      <c r="AV224" s="318"/>
      <c r="AW224" s="318"/>
      <c r="AX224" s="318"/>
      <c r="AY224" s="318"/>
      <c r="AZ224" s="318"/>
      <c r="BA224" s="318"/>
      <c r="BB224" s="318"/>
      <c r="BC224" s="319"/>
      <c r="BD224" s="316"/>
    </row>
    <row r="225" spans="1:56" x14ac:dyDescent="0.25">
      <c r="A225" t="s">
        <v>316</v>
      </c>
      <c r="B225" s="171" t="s">
        <v>123</v>
      </c>
      <c r="C225" s="311" t="s">
        <v>317</v>
      </c>
      <c r="D225" s="312"/>
      <c r="E225" s="313">
        <v>0</v>
      </c>
      <c r="F225" s="314">
        <v>0</v>
      </c>
      <c r="G225" s="314">
        <v>0</v>
      </c>
      <c r="H225" s="314">
        <v>0</v>
      </c>
      <c r="I225" s="314">
        <v>0</v>
      </c>
      <c r="J225" s="314">
        <v>0</v>
      </c>
      <c r="K225" s="314">
        <v>0</v>
      </c>
      <c r="L225" s="314">
        <v>0</v>
      </c>
      <c r="M225" s="314">
        <v>0</v>
      </c>
      <c r="N225" s="314">
        <v>0</v>
      </c>
      <c r="O225" s="314">
        <v>0</v>
      </c>
      <c r="P225" s="315">
        <v>0</v>
      </c>
      <c r="Q225" s="316"/>
      <c r="R225" s="317">
        <v>0</v>
      </c>
      <c r="S225" s="318">
        <v>0</v>
      </c>
      <c r="T225" s="318">
        <v>0</v>
      </c>
      <c r="U225" s="318">
        <v>0</v>
      </c>
      <c r="V225" s="318">
        <v>0</v>
      </c>
      <c r="W225" s="318">
        <v>0</v>
      </c>
      <c r="X225" s="318">
        <v>0</v>
      </c>
      <c r="Y225" s="318">
        <v>0</v>
      </c>
      <c r="Z225" s="318">
        <v>0</v>
      </c>
      <c r="AA225" s="318">
        <v>0</v>
      </c>
      <c r="AB225" s="318">
        <v>0</v>
      </c>
      <c r="AC225" s="319">
        <v>0</v>
      </c>
      <c r="AD225" s="316"/>
      <c r="AE225" s="313">
        <v>0</v>
      </c>
      <c r="AF225" s="314">
        <v>1000</v>
      </c>
      <c r="AG225" s="314"/>
      <c r="AH225" s="314">
        <v>0</v>
      </c>
      <c r="AI225" s="314"/>
      <c r="AJ225" s="314">
        <v>1175</v>
      </c>
      <c r="AK225" s="314"/>
      <c r="AL225" s="314"/>
      <c r="AM225" s="314"/>
      <c r="AN225" s="314"/>
      <c r="AO225" s="314"/>
      <c r="AP225" s="314">
        <v>536</v>
      </c>
      <c r="AQ225" s="316"/>
      <c r="AR225" s="317">
        <v>0</v>
      </c>
      <c r="AS225" s="318"/>
      <c r="AT225" s="318"/>
      <c r="AU225" s="318"/>
      <c r="AV225" s="318"/>
      <c r="AW225" s="318"/>
      <c r="AX225" s="318"/>
      <c r="AY225" s="318"/>
      <c r="AZ225" s="318"/>
      <c r="BA225" s="318"/>
      <c r="BB225" s="318"/>
      <c r="BC225" s="319"/>
      <c r="BD225" s="316"/>
    </row>
    <row r="226" spans="1:56" x14ac:dyDescent="0.25">
      <c r="A226" t="s">
        <v>318</v>
      </c>
      <c r="B226" s="216" t="s">
        <v>123</v>
      </c>
      <c r="C226" s="297" t="s">
        <v>319</v>
      </c>
      <c r="D226" s="298"/>
      <c r="E226" s="299">
        <v>0</v>
      </c>
      <c r="F226" s="300">
        <v>0</v>
      </c>
      <c r="G226" s="300">
        <v>0</v>
      </c>
      <c r="H226" s="300">
        <v>0</v>
      </c>
      <c r="I226" s="300">
        <v>0</v>
      </c>
      <c r="J226" s="300">
        <v>0</v>
      </c>
      <c r="K226" s="300">
        <v>0</v>
      </c>
      <c r="L226" s="300">
        <v>0</v>
      </c>
      <c r="M226" s="300">
        <v>0</v>
      </c>
      <c r="N226" s="300">
        <v>0</v>
      </c>
      <c r="O226" s="300">
        <v>0</v>
      </c>
      <c r="P226" s="301">
        <v>0</v>
      </c>
      <c r="Q226" s="302"/>
      <c r="R226" s="303">
        <v>0</v>
      </c>
      <c r="S226" s="304">
        <v>0</v>
      </c>
      <c r="T226" s="304">
        <v>0</v>
      </c>
      <c r="U226" s="304">
        <v>0</v>
      </c>
      <c r="V226" s="304">
        <v>0</v>
      </c>
      <c r="W226" s="304">
        <v>0</v>
      </c>
      <c r="X226" s="304">
        <v>0</v>
      </c>
      <c r="Y226" s="304">
        <v>0</v>
      </c>
      <c r="Z226" s="304">
        <v>0</v>
      </c>
      <c r="AA226" s="304">
        <v>0</v>
      </c>
      <c r="AB226" s="304">
        <v>0</v>
      </c>
      <c r="AC226" s="305">
        <v>0</v>
      </c>
      <c r="AD226" s="302"/>
      <c r="AE226" s="299">
        <v>0</v>
      </c>
      <c r="AF226" s="300">
        <v>0</v>
      </c>
      <c r="AG226" s="300">
        <v>0</v>
      </c>
      <c r="AH226" s="300">
        <v>0</v>
      </c>
      <c r="AI226" s="300"/>
      <c r="AJ226" s="300">
        <v>830</v>
      </c>
      <c r="AK226" s="300"/>
      <c r="AL226" s="300"/>
      <c r="AM226" s="300">
        <v>1707.7534590557234</v>
      </c>
      <c r="AN226" s="300">
        <v>784.84438430311229</v>
      </c>
      <c r="AO226" s="300">
        <v>774.38649897193523</v>
      </c>
      <c r="AP226" s="300">
        <v>2841.6200858414304</v>
      </c>
      <c r="AQ226" s="302"/>
      <c r="AR226" s="303">
        <v>2228.1730105937422</v>
      </c>
      <c r="AS226" s="304"/>
      <c r="AT226" s="304">
        <v>1950.9227649769587</v>
      </c>
      <c r="AU226" s="304">
        <v>912.69060136217104</v>
      </c>
      <c r="AV226" s="304"/>
      <c r="AW226" s="304"/>
      <c r="AX226" s="304"/>
      <c r="AY226" s="304"/>
      <c r="AZ226" s="304"/>
      <c r="BA226" s="304"/>
      <c r="BB226" s="304"/>
      <c r="BC226" s="305"/>
      <c r="BD226" s="302"/>
    </row>
    <row r="227" spans="1:56" x14ac:dyDescent="0.25">
      <c r="A227" t="s">
        <v>320</v>
      </c>
      <c r="B227" s="216" t="s">
        <v>123</v>
      </c>
      <c r="C227" s="297" t="s">
        <v>321</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691</v>
      </c>
      <c r="AK227" s="300"/>
      <c r="AL227" s="300"/>
      <c r="AM227" s="300"/>
      <c r="AN227" s="300"/>
      <c r="AO227" s="300"/>
      <c r="AP227" s="300">
        <v>2204</v>
      </c>
      <c r="AQ227" s="302"/>
      <c r="AR227" s="303">
        <v>0</v>
      </c>
      <c r="AS227" s="304"/>
      <c r="AT227" s="304"/>
      <c r="AU227" s="304"/>
      <c r="AV227" s="304"/>
      <c r="AW227" s="304"/>
      <c r="AX227" s="304"/>
      <c r="AY227" s="304"/>
      <c r="AZ227" s="304"/>
      <c r="BA227" s="304"/>
      <c r="BB227" s="304"/>
      <c r="BC227" s="305"/>
      <c r="BD227" s="302"/>
    </row>
    <row r="228" spans="1:56" x14ac:dyDescent="0.25">
      <c r="A228" t="s">
        <v>322</v>
      </c>
      <c r="B228" s="171" t="s">
        <v>123</v>
      </c>
      <c r="C228" s="311" t="s">
        <v>323</v>
      </c>
      <c r="D228" s="312"/>
      <c r="E228" s="313">
        <v>0</v>
      </c>
      <c r="F228" s="314">
        <v>0</v>
      </c>
      <c r="G228" s="314">
        <v>0</v>
      </c>
      <c r="H228" s="314">
        <v>0</v>
      </c>
      <c r="I228" s="314">
        <v>0</v>
      </c>
      <c r="J228" s="314">
        <v>0</v>
      </c>
      <c r="K228" s="314">
        <v>0</v>
      </c>
      <c r="L228" s="314">
        <v>0</v>
      </c>
      <c r="M228" s="314">
        <v>0</v>
      </c>
      <c r="N228" s="314">
        <v>0</v>
      </c>
      <c r="O228" s="314">
        <v>0</v>
      </c>
      <c r="P228" s="315">
        <v>0</v>
      </c>
      <c r="Q228" s="316"/>
      <c r="R228" s="317">
        <v>0</v>
      </c>
      <c r="S228" s="318">
        <v>0</v>
      </c>
      <c r="T228" s="318">
        <v>0</v>
      </c>
      <c r="U228" s="318">
        <v>0</v>
      </c>
      <c r="V228" s="318">
        <v>0</v>
      </c>
      <c r="W228" s="318">
        <v>0</v>
      </c>
      <c r="X228" s="318">
        <v>0</v>
      </c>
      <c r="Y228" s="318">
        <v>0</v>
      </c>
      <c r="Z228" s="318">
        <v>0</v>
      </c>
      <c r="AA228" s="318">
        <v>0</v>
      </c>
      <c r="AB228" s="318">
        <v>0</v>
      </c>
      <c r="AC228" s="319">
        <v>0</v>
      </c>
      <c r="AD228" s="316"/>
      <c r="AE228" s="313">
        <v>0</v>
      </c>
      <c r="AF228" s="314">
        <v>0</v>
      </c>
      <c r="AG228" s="314">
        <v>0</v>
      </c>
      <c r="AH228" s="314">
        <v>0</v>
      </c>
      <c r="AI228" s="314"/>
      <c r="AJ228" s="314">
        <v>407</v>
      </c>
      <c r="AK228" s="314"/>
      <c r="AL228" s="314"/>
      <c r="AM228" s="314"/>
      <c r="AN228" s="314"/>
      <c r="AO228" s="314">
        <v>6657</v>
      </c>
      <c r="AP228" s="314"/>
      <c r="AQ228" s="316"/>
      <c r="AR228" s="317">
        <v>0</v>
      </c>
      <c r="AS228" s="318"/>
      <c r="AT228" s="318"/>
      <c r="AU228" s="318"/>
      <c r="AV228" s="318"/>
      <c r="AW228" s="318"/>
      <c r="AX228" s="318"/>
      <c r="AY228" s="318"/>
      <c r="AZ228" s="318"/>
      <c r="BA228" s="318"/>
      <c r="BB228" s="318"/>
      <c r="BC228" s="319"/>
      <c r="BD228" s="316"/>
    </row>
    <row r="229" spans="1:56" x14ac:dyDescent="0.25">
      <c r="A229" t="s">
        <v>324</v>
      </c>
      <c r="B229" s="171" t="s">
        <v>123</v>
      </c>
      <c r="C229" s="311" t="s">
        <v>325</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222</v>
      </c>
      <c r="V229" s="318">
        <v>0</v>
      </c>
      <c r="W229" s="318">
        <v>749</v>
      </c>
      <c r="X229" s="318">
        <v>0</v>
      </c>
      <c r="Y229" s="318">
        <v>460</v>
      </c>
      <c r="Z229" s="318">
        <v>0</v>
      </c>
      <c r="AA229" s="318">
        <v>0</v>
      </c>
      <c r="AB229" s="318">
        <v>785</v>
      </c>
      <c r="AC229" s="319">
        <v>930</v>
      </c>
      <c r="AD229" s="316"/>
      <c r="AE229" s="313">
        <v>0</v>
      </c>
      <c r="AF229" s="314">
        <v>0</v>
      </c>
      <c r="AG229" s="314">
        <v>0</v>
      </c>
      <c r="AH229" s="314">
        <v>0</v>
      </c>
      <c r="AI229" s="314">
        <v>873</v>
      </c>
      <c r="AJ229" s="314">
        <v>1172</v>
      </c>
      <c r="AK229" s="314"/>
      <c r="AL229" s="314"/>
      <c r="AM229" s="314"/>
      <c r="AN229" s="314"/>
      <c r="AO229" s="314">
        <v>1859</v>
      </c>
      <c r="AP229" s="314">
        <v>1573</v>
      </c>
      <c r="AQ229" s="316"/>
      <c r="AR229" s="317">
        <v>0</v>
      </c>
      <c r="AS229" s="318"/>
      <c r="AT229" s="318"/>
      <c r="AU229" s="318"/>
      <c r="AV229" s="318"/>
      <c r="AW229" s="318"/>
      <c r="AX229" s="318"/>
      <c r="AY229" s="318"/>
      <c r="AZ229" s="318"/>
      <c r="BA229" s="318"/>
      <c r="BB229" s="318"/>
      <c r="BC229" s="319"/>
      <c r="BD229" s="316"/>
    </row>
    <row r="230" spans="1:56" x14ac:dyDescent="0.25">
      <c r="A230" t="s">
        <v>326</v>
      </c>
      <c r="B230" s="216" t="s">
        <v>123</v>
      </c>
      <c r="C230" s="297" t="s">
        <v>327</v>
      </c>
      <c r="D230" s="298"/>
      <c r="E230" s="299">
        <v>0</v>
      </c>
      <c r="F230" s="300">
        <v>0</v>
      </c>
      <c r="G230" s="300">
        <v>0</v>
      </c>
      <c r="H230" s="300">
        <v>0</v>
      </c>
      <c r="I230" s="300">
        <v>0</v>
      </c>
      <c r="J230" s="300">
        <v>0</v>
      </c>
      <c r="K230" s="300">
        <v>0</v>
      </c>
      <c r="L230" s="300">
        <v>0</v>
      </c>
      <c r="M230" s="300">
        <v>0</v>
      </c>
      <c r="N230" s="300">
        <v>0</v>
      </c>
      <c r="O230" s="300">
        <v>0</v>
      </c>
      <c r="P230" s="301">
        <v>0</v>
      </c>
      <c r="Q230" s="302"/>
      <c r="R230" s="303">
        <v>0</v>
      </c>
      <c r="S230" s="304">
        <v>0</v>
      </c>
      <c r="T230" s="304">
        <v>0</v>
      </c>
      <c r="U230" s="304">
        <v>0</v>
      </c>
      <c r="V230" s="304">
        <v>0</v>
      </c>
      <c r="W230" s="304">
        <v>0</v>
      </c>
      <c r="X230" s="304">
        <v>0</v>
      </c>
      <c r="Y230" s="304">
        <v>0</v>
      </c>
      <c r="Z230" s="304">
        <v>0</v>
      </c>
      <c r="AA230" s="304">
        <v>0</v>
      </c>
      <c r="AB230" s="304">
        <v>0</v>
      </c>
      <c r="AC230" s="305">
        <v>0</v>
      </c>
      <c r="AD230" s="302"/>
      <c r="AE230" s="299">
        <v>100</v>
      </c>
      <c r="AF230" s="300">
        <v>200</v>
      </c>
      <c r="AG230" s="300">
        <v>0</v>
      </c>
      <c r="AH230" s="300">
        <v>0</v>
      </c>
      <c r="AI230" s="300"/>
      <c r="AJ230" s="300">
        <v>778</v>
      </c>
      <c r="AK230" s="300"/>
      <c r="AL230" s="300"/>
      <c r="AM230" s="300"/>
      <c r="AN230" s="300">
        <v>83.33</v>
      </c>
      <c r="AO230" s="300">
        <v>197</v>
      </c>
      <c r="AP230" s="300">
        <v>7086</v>
      </c>
      <c r="AQ230" s="302"/>
      <c r="AR230" s="303">
        <v>1334</v>
      </c>
      <c r="AS230" s="304"/>
      <c r="AT230" s="304"/>
      <c r="AU230" s="304"/>
      <c r="AV230" s="304"/>
      <c r="AW230" s="304"/>
      <c r="AX230" s="304"/>
      <c r="AY230" s="304"/>
      <c r="AZ230" s="304"/>
      <c r="BA230" s="304"/>
      <c r="BB230" s="304"/>
      <c r="BC230" s="305"/>
      <c r="BD230" s="302"/>
    </row>
    <row r="231" spans="1:56" x14ac:dyDescent="0.25">
      <c r="A231" t="s">
        <v>328</v>
      </c>
      <c r="B231" s="216" t="s">
        <v>123</v>
      </c>
      <c r="C231" s="297" t="s">
        <v>329</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478</v>
      </c>
      <c r="X231" s="304">
        <v>0</v>
      </c>
      <c r="Y231" s="304">
        <v>0</v>
      </c>
      <c r="Z231" s="304">
        <v>0</v>
      </c>
      <c r="AA231" s="304">
        <v>0</v>
      </c>
      <c r="AB231" s="304">
        <v>0</v>
      </c>
      <c r="AC231" s="305">
        <v>494</v>
      </c>
      <c r="AD231" s="302"/>
      <c r="AE231" s="299">
        <v>0</v>
      </c>
      <c r="AF231" s="300">
        <v>585</v>
      </c>
      <c r="AG231" s="300">
        <v>0</v>
      </c>
      <c r="AH231" s="300">
        <v>0</v>
      </c>
      <c r="AI231" s="300"/>
      <c r="AJ231" s="300">
        <v>582</v>
      </c>
      <c r="AK231" s="300">
        <v>325</v>
      </c>
      <c r="AL231" s="300"/>
      <c r="AM231" s="300"/>
      <c r="AN231" s="300"/>
      <c r="AO231" s="300"/>
      <c r="AP231" s="300">
        <v>578</v>
      </c>
      <c r="AQ231" s="302"/>
      <c r="AR231" s="303">
        <v>0</v>
      </c>
      <c r="AS231" s="304"/>
      <c r="AT231" s="304"/>
      <c r="AU231" s="304"/>
      <c r="AV231" s="304"/>
      <c r="AW231" s="304"/>
      <c r="AX231" s="304"/>
      <c r="AY231" s="304"/>
      <c r="AZ231" s="304"/>
      <c r="BA231" s="304"/>
      <c r="BB231" s="304"/>
      <c r="BC231" s="305"/>
      <c r="BD231" s="302"/>
    </row>
    <row r="232" spans="1:56" x14ac:dyDescent="0.25">
      <c r="A232" t="s">
        <v>330</v>
      </c>
      <c r="B232" s="171" t="s">
        <v>123</v>
      </c>
      <c r="C232" s="311" t="s">
        <v>331</v>
      </c>
      <c r="D232" s="312"/>
      <c r="E232" s="313">
        <v>0</v>
      </c>
      <c r="F232" s="314">
        <v>0</v>
      </c>
      <c r="G232" s="314">
        <v>0</v>
      </c>
      <c r="H232" s="314">
        <v>0</v>
      </c>
      <c r="I232" s="314">
        <v>0</v>
      </c>
      <c r="J232" s="314">
        <v>0</v>
      </c>
      <c r="K232" s="314">
        <v>0</v>
      </c>
      <c r="L232" s="314">
        <v>0</v>
      </c>
      <c r="M232" s="314">
        <v>0</v>
      </c>
      <c r="N232" s="314">
        <v>0</v>
      </c>
      <c r="O232" s="314">
        <v>0</v>
      </c>
      <c r="P232" s="315">
        <v>0</v>
      </c>
      <c r="Q232" s="316"/>
      <c r="R232" s="317">
        <v>0</v>
      </c>
      <c r="S232" s="318">
        <v>0</v>
      </c>
      <c r="T232" s="318">
        <v>0</v>
      </c>
      <c r="U232" s="318">
        <v>0</v>
      </c>
      <c r="V232" s="318">
        <v>0</v>
      </c>
      <c r="W232" s="318">
        <v>0</v>
      </c>
      <c r="X232" s="318">
        <v>0</v>
      </c>
      <c r="Y232" s="318">
        <v>0</v>
      </c>
      <c r="Z232" s="318">
        <v>0</v>
      </c>
      <c r="AA232" s="318">
        <v>0</v>
      </c>
      <c r="AB232" s="318">
        <v>0</v>
      </c>
      <c r="AC232" s="319">
        <v>0</v>
      </c>
      <c r="AD232" s="316"/>
      <c r="AE232" s="313">
        <v>0</v>
      </c>
      <c r="AF232" s="314">
        <v>200</v>
      </c>
      <c r="AG232" s="314">
        <v>0</v>
      </c>
      <c r="AH232" s="314">
        <v>0</v>
      </c>
      <c r="AI232" s="314"/>
      <c r="AJ232" s="314">
        <v>307</v>
      </c>
      <c r="AK232" s="314"/>
      <c r="AL232" s="314"/>
      <c r="AM232" s="314"/>
      <c r="AN232" s="314"/>
      <c r="AO232" s="314">
        <v>3396</v>
      </c>
      <c r="AP232" s="314"/>
      <c r="AQ232" s="316"/>
      <c r="AR232" s="317">
        <v>0</v>
      </c>
      <c r="AS232" s="318"/>
      <c r="AT232" s="318"/>
      <c r="AU232" s="318"/>
      <c r="AV232" s="318"/>
      <c r="AW232" s="318"/>
      <c r="AX232" s="318"/>
      <c r="AY232" s="318"/>
      <c r="AZ232" s="318"/>
      <c r="BA232" s="318"/>
      <c r="BB232" s="318"/>
      <c r="BC232" s="319"/>
      <c r="BD232" s="316"/>
    </row>
    <row r="233" spans="1:56" x14ac:dyDescent="0.25">
      <c r="A233" t="s">
        <v>332</v>
      </c>
      <c r="B233" s="171" t="s">
        <v>123</v>
      </c>
      <c r="C233" s="311" t="s">
        <v>333</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323</v>
      </c>
      <c r="AK233" s="314"/>
      <c r="AL233" s="314"/>
      <c r="AM233" s="314"/>
      <c r="AN233" s="314"/>
      <c r="AO233" s="314"/>
      <c r="AP233" s="314">
        <v>472</v>
      </c>
      <c r="AQ233" s="316"/>
      <c r="AR233" s="317">
        <v>0</v>
      </c>
      <c r="AS233" s="318"/>
      <c r="AT233" s="318"/>
      <c r="AU233" s="318">
        <v>453</v>
      </c>
      <c r="AV233" s="318"/>
      <c r="AW233" s="318"/>
      <c r="AX233" s="318"/>
      <c r="AY233" s="318"/>
      <c r="AZ233" s="318"/>
      <c r="BA233" s="318"/>
      <c r="BB233" s="318"/>
      <c r="BC233" s="319"/>
      <c r="BD233" s="316"/>
    </row>
    <row r="234" spans="1:56" x14ac:dyDescent="0.25">
      <c r="A234" t="s">
        <v>334</v>
      </c>
      <c r="B234" s="216" t="s">
        <v>123</v>
      </c>
      <c r="C234" s="297" t="s">
        <v>335</v>
      </c>
      <c r="D234" s="298"/>
      <c r="E234" s="299">
        <v>0</v>
      </c>
      <c r="F234" s="300">
        <v>0</v>
      </c>
      <c r="G234" s="300">
        <v>0</v>
      </c>
      <c r="H234" s="300">
        <v>0</v>
      </c>
      <c r="I234" s="300">
        <v>0</v>
      </c>
      <c r="J234" s="300">
        <v>0</v>
      </c>
      <c r="K234" s="300">
        <v>0</v>
      </c>
      <c r="L234" s="300">
        <v>0</v>
      </c>
      <c r="M234" s="300">
        <v>0</v>
      </c>
      <c r="N234" s="300">
        <v>0</v>
      </c>
      <c r="O234" s="300">
        <v>0</v>
      </c>
      <c r="P234" s="301">
        <v>0</v>
      </c>
      <c r="Q234" s="302"/>
      <c r="R234" s="303">
        <v>0</v>
      </c>
      <c r="S234" s="304">
        <v>0</v>
      </c>
      <c r="T234" s="304">
        <v>0</v>
      </c>
      <c r="U234" s="304">
        <v>0</v>
      </c>
      <c r="V234" s="304">
        <v>0</v>
      </c>
      <c r="W234" s="304">
        <v>391</v>
      </c>
      <c r="X234" s="304">
        <v>0</v>
      </c>
      <c r="Y234" s="304">
        <v>0</v>
      </c>
      <c r="Z234" s="304">
        <v>0</v>
      </c>
      <c r="AA234" s="304">
        <v>0</v>
      </c>
      <c r="AB234" s="304">
        <v>0</v>
      </c>
      <c r="AC234" s="305">
        <v>569</v>
      </c>
      <c r="AD234" s="302"/>
      <c r="AE234" s="299">
        <v>0</v>
      </c>
      <c r="AF234" s="300">
        <v>0</v>
      </c>
      <c r="AG234" s="300">
        <v>0</v>
      </c>
      <c r="AH234" s="300"/>
      <c r="AI234" s="300"/>
      <c r="AJ234" s="300">
        <v>472</v>
      </c>
      <c r="AK234" s="300"/>
      <c r="AL234" s="300"/>
      <c r="AM234" s="300">
        <v>411</v>
      </c>
      <c r="AN234" s="300">
        <v>675.615696887686</v>
      </c>
      <c r="AO234" s="300">
        <v>100</v>
      </c>
      <c r="AP234" s="300">
        <v>473</v>
      </c>
      <c r="AQ234" s="302"/>
      <c r="AR234" s="303">
        <v>0</v>
      </c>
      <c r="AS234" s="304"/>
      <c r="AT234" s="304"/>
      <c r="AU234" s="304"/>
      <c r="AV234" s="304"/>
      <c r="AW234" s="304"/>
      <c r="AX234" s="304"/>
      <c r="AY234" s="304"/>
      <c r="AZ234" s="304"/>
      <c r="BA234" s="304"/>
      <c r="BB234" s="304"/>
      <c r="BC234" s="305"/>
      <c r="BD234" s="302"/>
    </row>
    <row r="235" spans="1:56" x14ac:dyDescent="0.25">
      <c r="A235" t="s">
        <v>336</v>
      </c>
      <c r="B235" s="216" t="s">
        <v>123</v>
      </c>
      <c r="C235" s="297" t="s">
        <v>337</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328</v>
      </c>
      <c r="V235" s="304">
        <v>0</v>
      </c>
      <c r="W235" s="304">
        <v>555</v>
      </c>
      <c r="X235" s="304">
        <v>0</v>
      </c>
      <c r="Y235" s="304">
        <v>0</v>
      </c>
      <c r="Z235" s="304">
        <v>534</v>
      </c>
      <c r="AA235" s="304">
        <v>0</v>
      </c>
      <c r="AB235" s="304">
        <v>0</v>
      </c>
      <c r="AC235" s="305">
        <v>593</v>
      </c>
      <c r="AD235" s="302"/>
      <c r="AE235" s="299">
        <v>0</v>
      </c>
      <c r="AF235" s="300">
        <v>776</v>
      </c>
      <c r="AG235" s="300">
        <v>511</v>
      </c>
      <c r="AH235" s="300"/>
      <c r="AI235" s="300"/>
      <c r="AJ235" s="300">
        <v>557</v>
      </c>
      <c r="AK235" s="300">
        <v>383</v>
      </c>
      <c r="AL235" s="300"/>
      <c r="AM235" s="300">
        <v>1717.9294266843954</v>
      </c>
      <c r="AN235" s="300"/>
      <c r="AO235" s="300">
        <v>680.04486101097496</v>
      </c>
      <c r="AP235" s="300">
        <v>955.12550066755671</v>
      </c>
      <c r="AQ235" s="302"/>
      <c r="AR235" s="303">
        <v>557</v>
      </c>
      <c r="AS235" s="304">
        <v>401.8842530282638</v>
      </c>
      <c r="AT235" s="304">
        <v>336.16438356164383</v>
      </c>
      <c r="AU235" s="304"/>
      <c r="AV235" s="304"/>
      <c r="AW235" s="304"/>
      <c r="AX235" s="304"/>
      <c r="AY235" s="304"/>
      <c r="AZ235" s="304"/>
      <c r="BA235" s="304"/>
      <c r="BB235" s="304"/>
      <c r="BC235" s="305"/>
      <c r="BD235" s="302"/>
    </row>
    <row r="236" spans="1:56" x14ac:dyDescent="0.25">
      <c r="A236" t="s">
        <v>338</v>
      </c>
      <c r="B236" s="171" t="s">
        <v>123</v>
      </c>
      <c r="C236" s="311" t="s">
        <v>339</v>
      </c>
      <c r="D236" s="312"/>
      <c r="E236" s="313">
        <v>0</v>
      </c>
      <c r="F236" s="314">
        <v>0</v>
      </c>
      <c r="G236" s="314">
        <v>0</v>
      </c>
      <c r="H236" s="314">
        <v>0</v>
      </c>
      <c r="I236" s="314">
        <v>0</v>
      </c>
      <c r="J236" s="314">
        <v>0</v>
      </c>
      <c r="K236" s="314">
        <v>0</v>
      </c>
      <c r="L236" s="314">
        <v>0</v>
      </c>
      <c r="M236" s="314">
        <v>0</v>
      </c>
      <c r="N236" s="314">
        <v>0</v>
      </c>
      <c r="O236" s="314">
        <v>0</v>
      </c>
      <c r="P236" s="315">
        <v>0</v>
      </c>
      <c r="Q236" s="316"/>
      <c r="R236" s="317">
        <v>0</v>
      </c>
      <c r="S236" s="318">
        <v>0</v>
      </c>
      <c r="T236" s="318">
        <v>0</v>
      </c>
      <c r="U236" s="318">
        <v>0</v>
      </c>
      <c r="V236" s="318">
        <v>0</v>
      </c>
      <c r="W236" s="318">
        <v>0</v>
      </c>
      <c r="X236" s="318">
        <v>0</v>
      </c>
      <c r="Y236" s="318">
        <v>0</v>
      </c>
      <c r="Z236" s="318">
        <v>0</v>
      </c>
      <c r="AA236" s="318">
        <v>0</v>
      </c>
      <c r="AB236" s="318">
        <v>0</v>
      </c>
      <c r="AC236" s="319">
        <v>0</v>
      </c>
      <c r="AD236" s="316"/>
      <c r="AE236" s="313">
        <v>0</v>
      </c>
      <c r="AF236" s="314">
        <v>0</v>
      </c>
      <c r="AG236" s="314">
        <v>0</v>
      </c>
      <c r="AH236" s="314">
        <v>0</v>
      </c>
      <c r="AI236" s="314"/>
      <c r="AJ236" s="314">
        <v>36</v>
      </c>
      <c r="AK236" s="314"/>
      <c r="AL236" s="314"/>
      <c r="AM236" s="314"/>
      <c r="AN236" s="314">
        <v>2176</v>
      </c>
      <c r="AO236" s="314"/>
      <c r="AP236" s="314"/>
      <c r="AQ236" s="316"/>
      <c r="AR236" s="317">
        <v>0</v>
      </c>
      <c r="AS236" s="318"/>
      <c r="AT236" s="318"/>
      <c r="AU236" s="318"/>
      <c r="AV236" s="318"/>
      <c r="AW236" s="318"/>
      <c r="AX236" s="318"/>
      <c r="AY236" s="318"/>
      <c r="AZ236" s="318"/>
      <c r="BA236" s="318"/>
      <c r="BB236" s="318"/>
      <c r="BC236" s="319"/>
      <c r="BD236" s="316"/>
    </row>
    <row r="237" spans="1:56" x14ac:dyDescent="0.25">
      <c r="A237" t="s">
        <v>340</v>
      </c>
      <c r="B237" s="171" t="s">
        <v>123</v>
      </c>
      <c r="C237" s="311" t="s">
        <v>341</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c r="AK237" s="314">
        <v>31.16</v>
      </c>
      <c r="AL237" s="314">
        <v>142</v>
      </c>
      <c r="AM237" s="314"/>
      <c r="AN237" s="314">
        <v>1100</v>
      </c>
      <c r="AO237" s="314"/>
      <c r="AP237" s="314"/>
      <c r="AQ237" s="316"/>
      <c r="AR237" s="317">
        <v>0</v>
      </c>
      <c r="AS237" s="318"/>
      <c r="AT237" s="318"/>
      <c r="AU237" s="318"/>
      <c r="AV237" s="318"/>
      <c r="AW237" s="318"/>
      <c r="AX237" s="318"/>
      <c r="AY237" s="318"/>
      <c r="AZ237" s="318"/>
      <c r="BA237" s="318"/>
      <c r="BB237" s="318"/>
      <c r="BC237" s="319"/>
      <c r="BD237" s="316"/>
    </row>
    <row r="238" spans="1:56" x14ac:dyDescent="0.25">
      <c r="A238" t="s">
        <v>342</v>
      </c>
      <c r="B238" s="171" t="s">
        <v>123</v>
      </c>
      <c r="C238" s="311" t="s">
        <v>343</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c r="AL238" s="314"/>
      <c r="AM238" s="314"/>
      <c r="AN238" s="314"/>
      <c r="AO238" s="314"/>
      <c r="AP238" s="314">
        <v>373</v>
      </c>
      <c r="AQ238" s="316"/>
      <c r="AR238" s="317">
        <v>0</v>
      </c>
      <c r="AS238" s="318"/>
      <c r="AT238" s="318"/>
      <c r="AU238" s="318">
        <v>701</v>
      </c>
      <c r="AV238" s="318"/>
      <c r="AW238" s="318"/>
      <c r="AX238" s="318"/>
      <c r="AY238" s="318"/>
      <c r="AZ238" s="318"/>
      <c r="BA238" s="318"/>
      <c r="BB238" s="318"/>
      <c r="BC238" s="319"/>
      <c r="BD238" s="316"/>
    </row>
    <row r="239" spans="1:56" x14ac:dyDescent="0.25">
      <c r="A239" t="s">
        <v>344</v>
      </c>
      <c r="B239" s="171" t="s">
        <v>123</v>
      </c>
      <c r="C239" s="311" t="s">
        <v>345</v>
      </c>
      <c r="D239" s="312"/>
      <c r="E239" s="313"/>
      <c r="F239" s="314"/>
      <c r="G239" s="314"/>
      <c r="H239" s="314"/>
      <c r="I239" s="314"/>
      <c r="J239" s="314"/>
      <c r="K239" s="314"/>
      <c r="L239" s="314"/>
      <c r="M239" s="314"/>
      <c r="N239" s="314"/>
      <c r="O239" s="314"/>
      <c r="P239" s="315"/>
      <c r="Q239" s="316"/>
      <c r="R239" s="317"/>
      <c r="S239" s="318"/>
      <c r="T239" s="318"/>
      <c r="U239" s="318"/>
      <c r="V239" s="318"/>
      <c r="W239" s="318"/>
      <c r="X239" s="318"/>
      <c r="Y239" s="318"/>
      <c r="Z239" s="318"/>
      <c r="AA239" s="318"/>
      <c r="AB239" s="318"/>
      <c r="AC239" s="319"/>
      <c r="AD239" s="316"/>
      <c r="AE239" s="313"/>
      <c r="AF239" s="314"/>
      <c r="AG239" s="314"/>
      <c r="AH239" s="314"/>
      <c r="AI239" s="314"/>
      <c r="AJ239" s="314"/>
      <c r="AK239" s="314"/>
      <c r="AL239" s="314"/>
      <c r="AM239" s="314"/>
      <c r="AN239" s="314"/>
      <c r="AO239" s="314"/>
      <c r="AP239" s="314">
        <v>546</v>
      </c>
      <c r="AQ239" s="316"/>
      <c r="AR239" s="317">
        <v>0</v>
      </c>
      <c r="AS239" s="318"/>
      <c r="AT239" s="318"/>
      <c r="AU239" s="318"/>
      <c r="AV239" s="318"/>
      <c r="AW239" s="318"/>
      <c r="AX239" s="318"/>
      <c r="AY239" s="318"/>
      <c r="AZ239" s="318"/>
      <c r="BA239" s="318"/>
      <c r="BB239" s="318"/>
      <c r="BC239" s="319"/>
      <c r="BD239" s="316"/>
    </row>
    <row r="240" spans="1:56" x14ac:dyDescent="0.25">
      <c r="A240" t="s">
        <v>346</v>
      </c>
      <c r="B240" s="171" t="s">
        <v>123</v>
      </c>
      <c r="C240" s="311" t="s">
        <v>347</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99</v>
      </c>
      <c r="AQ240" s="316"/>
      <c r="AR240" s="317">
        <v>0</v>
      </c>
      <c r="AS240" s="318"/>
      <c r="AT240" s="318"/>
      <c r="AU240" s="318"/>
      <c r="AV240" s="318"/>
      <c r="AW240" s="318"/>
      <c r="AX240" s="318"/>
      <c r="AY240" s="318"/>
      <c r="AZ240" s="318"/>
      <c r="BA240" s="318"/>
      <c r="BB240" s="318"/>
      <c r="BC240" s="319"/>
      <c r="BD240" s="316"/>
    </row>
    <row r="241" spans="1:56" x14ac:dyDescent="0.25">
      <c r="A241" t="s">
        <v>348</v>
      </c>
      <c r="B241" s="171" t="s">
        <v>123</v>
      </c>
      <c r="C241" s="311" t="s">
        <v>349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71</v>
      </c>
      <c r="AQ241" s="316"/>
      <c r="AR241" s="317">
        <v>155</v>
      </c>
      <c r="AS241" s="318"/>
      <c r="AT241" s="318"/>
      <c r="AU241" s="318"/>
      <c r="AV241" s="318"/>
      <c r="AW241" s="318"/>
      <c r="AX241" s="318"/>
      <c r="AY241" s="318"/>
      <c r="AZ241" s="318"/>
      <c r="BA241" s="318"/>
      <c r="BB241" s="318"/>
      <c r="BC241" s="319"/>
      <c r="BD241" s="316"/>
    </row>
    <row r="242" spans="1:56" x14ac:dyDescent="0.25">
      <c r="A242" t="s">
        <v>350</v>
      </c>
      <c r="B242" s="171" t="s">
        <v>123</v>
      </c>
      <c r="C242" s="311" t="s">
        <v>351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0</v>
      </c>
      <c r="AS242" s="318"/>
      <c r="AT242" s="318"/>
      <c r="AU242" s="318"/>
      <c r="AV242" s="318"/>
      <c r="AW242" s="318"/>
      <c r="AX242" s="318"/>
      <c r="AY242" s="318"/>
      <c r="AZ242" s="318"/>
      <c r="BA242" s="318"/>
      <c r="BB242" s="318"/>
      <c r="BC242" s="319"/>
      <c r="BD242" s="316"/>
    </row>
    <row r="243" spans="1:56" x14ac:dyDescent="0.25">
      <c r="A243" t="s">
        <v>352</v>
      </c>
      <c r="B243" s="171" t="s">
        <v>123</v>
      </c>
      <c r="C243" s="311" t="s">
        <v>353</v>
      </c>
      <c r="D243" s="312"/>
      <c r="E243" s="313">
        <v>0</v>
      </c>
      <c r="F243" s="314">
        <v>0</v>
      </c>
      <c r="G243" s="314">
        <v>0</v>
      </c>
      <c r="H243" s="314">
        <v>0</v>
      </c>
      <c r="I243" s="314">
        <v>0</v>
      </c>
      <c r="J243" s="314">
        <v>0</v>
      </c>
      <c r="K243" s="314">
        <v>0</v>
      </c>
      <c r="L243" s="314">
        <v>0</v>
      </c>
      <c r="M243" s="314">
        <v>0</v>
      </c>
      <c r="N243" s="314">
        <v>0</v>
      </c>
      <c r="O243" s="314">
        <v>0</v>
      </c>
      <c r="P243" s="315">
        <v>0</v>
      </c>
      <c r="Q243" s="316"/>
      <c r="R243" s="317">
        <v>0</v>
      </c>
      <c r="S243" s="318">
        <v>0</v>
      </c>
      <c r="T243" s="318">
        <v>0</v>
      </c>
      <c r="U243" s="318">
        <v>1435</v>
      </c>
      <c r="V243" s="318">
        <v>0</v>
      </c>
      <c r="W243" s="318">
        <v>0</v>
      </c>
      <c r="X243" s="318">
        <v>0</v>
      </c>
      <c r="Y243" s="318">
        <v>0</v>
      </c>
      <c r="Z243" s="318">
        <v>421</v>
      </c>
      <c r="AA243" s="318">
        <v>1733</v>
      </c>
      <c r="AB243" s="318">
        <v>0</v>
      </c>
      <c r="AC243" s="319">
        <v>0</v>
      </c>
      <c r="AD243" s="316"/>
      <c r="AE243" s="313">
        <v>0</v>
      </c>
      <c r="AF243" s="314">
        <v>0</v>
      </c>
      <c r="AG243" s="314"/>
      <c r="AH243" s="314">
        <v>0</v>
      </c>
      <c r="AI243" s="314"/>
      <c r="AJ243" s="314">
        <v>297.33999999999997</v>
      </c>
      <c r="AK243" s="314"/>
      <c r="AL243" s="314"/>
      <c r="AM243" s="314"/>
      <c r="AN243" s="314"/>
      <c r="AO243" s="314"/>
      <c r="AP243" s="314"/>
      <c r="AQ243" s="316"/>
      <c r="AR243" s="317">
        <v>0</v>
      </c>
      <c r="AS243" s="318">
        <v>999.09459370480386</v>
      </c>
      <c r="AT243" s="318">
        <v>144.49696151249157</v>
      </c>
      <c r="AU243" s="318"/>
      <c r="AV243" s="318"/>
      <c r="AW243" s="318"/>
      <c r="AX243" s="318"/>
      <c r="AY243" s="318"/>
      <c r="AZ243" s="318"/>
      <c r="BA243" s="318"/>
      <c r="BB243" s="318"/>
      <c r="BC243" s="319"/>
      <c r="BD243" s="316"/>
    </row>
    <row r="244" spans="1:56" x14ac:dyDescent="0.25">
      <c r="A244" t="s">
        <v>354</v>
      </c>
      <c r="B244" s="171" t="s">
        <v>123</v>
      </c>
      <c r="C244" s="311" t="s">
        <v>355</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0</v>
      </c>
      <c r="V244" s="318">
        <v>0</v>
      </c>
      <c r="W244" s="318">
        <v>0</v>
      </c>
      <c r="X244" s="318">
        <v>0</v>
      </c>
      <c r="Y244" s="318">
        <v>0</v>
      </c>
      <c r="Z244" s="318">
        <v>0</v>
      </c>
      <c r="AA244" s="318">
        <v>0</v>
      </c>
      <c r="AB244" s="318">
        <v>0</v>
      </c>
      <c r="AC244" s="319">
        <v>0</v>
      </c>
      <c r="AD244" s="316"/>
      <c r="AE244" s="313">
        <v>0</v>
      </c>
      <c r="AF244" s="314">
        <v>0</v>
      </c>
      <c r="AG244" s="314">
        <v>0</v>
      </c>
      <c r="AH244" s="314">
        <v>0</v>
      </c>
      <c r="AI244" s="314"/>
      <c r="AJ244" s="314"/>
      <c r="AK244" s="314"/>
      <c r="AL244" s="314"/>
      <c r="AM244" s="314">
        <v>25148.265550200002</v>
      </c>
      <c r="AN244" s="314">
        <v>13519.269282814614</v>
      </c>
      <c r="AO244" s="314">
        <v>13547.811690565837</v>
      </c>
      <c r="AP244" s="314">
        <v>12666.22162883845</v>
      </c>
      <c r="AQ244" s="316"/>
      <c r="AR244" s="317">
        <v>15227.45945945946</v>
      </c>
      <c r="AS244" s="318">
        <v>11147.108307045215</v>
      </c>
      <c r="AT244" s="318">
        <v>10869.165714285715</v>
      </c>
      <c r="AU244" s="318"/>
      <c r="AV244" s="318"/>
      <c r="AW244" s="318"/>
      <c r="AX244" s="318"/>
      <c r="AY244" s="318"/>
      <c r="AZ244" s="318"/>
      <c r="BA244" s="318"/>
      <c r="BB244" s="318"/>
      <c r="BC244" s="319"/>
      <c r="BD244" s="316"/>
    </row>
    <row r="245" spans="1:56" x14ac:dyDescent="0.25">
      <c r="A245" t="s">
        <v>356</v>
      </c>
      <c r="B245" s="171" t="s">
        <v>123</v>
      </c>
      <c r="C245" s="311" t="s">
        <v>357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4728.0600000000004</v>
      </c>
      <c r="AI245" s="314">
        <v>7040.79</v>
      </c>
      <c r="AJ245" s="314">
        <v>7354.19</v>
      </c>
      <c r="AK245" s="314"/>
      <c r="AL245" s="314"/>
      <c r="AM245" s="314">
        <v>13441.301332860001</v>
      </c>
      <c r="AN245" s="314">
        <v>6545.4939106901211</v>
      </c>
      <c r="AO245" s="314">
        <v>8777.083500226976</v>
      </c>
      <c r="AP245" s="314">
        <v>7692.7636849132168</v>
      </c>
      <c r="AQ245" s="316"/>
      <c r="AR245" s="317">
        <v>2452.6216216216217</v>
      </c>
      <c r="AS245" s="318">
        <v>5195.7939011566777</v>
      </c>
      <c r="AT245" s="318">
        <v>4442.24</v>
      </c>
      <c r="AU245" s="318">
        <v>5335.3613053613053</v>
      </c>
      <c r="AV245" s="318"/>
      <c r="AW245" s="318"/>
      <c r="AX245" s="318"/>
      <c r="AY245" s="318"/>
      <c r="AZ245" s="318"/>
      <c r="BA245" s="318"/>
      <c r="BB245" s="318"/>
      <c r="BC245" s="319"/>
      <c r="BD245" s="316"/>
    </row>
    <row r="246" spans="1:56" x14ac:dyDescent="0.25">
      <c r="A246"/>
      <c r="B246" s="216"/>
      <c r="C246" s="334" t="s">
        <v>358</v>
      </c>
      <c r="D246" s="335"/>
      <c r="E246" s="336"/>
      <c r="F246" s="337"/>
      <c r="G246" s="337"/>
      <c r="H246" s="337"/>
      <c r="I246" s="337"/>
      <c r="J246" s="337"/>
      <c r="K246" s="337"/>
      <c r="L246" s="337"/>
      <c r="M246" s="337"/>
      <c r="N246" s="337"/>
      <c r="O246" s="337"/>
      <c r="P246" s="338"/>
      <c r="Q246" s="339"/>
      <c r="R246" s="340"/>
      <c r="S246" s="341"/>
      <c r="T246" s="341"/>
      <c r="U246" s="341"/>
      <c r="V246" s="341"/>
      <c r="W246" s="341"/>
      <c r="X246" s="341"/>
      <c r="Y246" s="341"/>
      <c r="Z246" s="341"/>
      <c r="AA246" s="341"/>
      <c r="AB246" s="341"/>
      <c r="AC246" s="342"/>
      <c r="AD246" s="339"/>
      <c r="AE246" s="336"/>
      <c r="AF246" s="337"/>
      <c r="AG246" s="337"/>
      <c r="AH246" s="337"/>
      <c r="AI246" s="337"/>
      <c r="AJ246" s="337"/>
      <c r="AK246" s="337"/>
      <c r="AL246" s="337"/>
      <c r="AM246" s="337"/>
      <c r="AN246" s="337"/>
      <c r="AO246" s="337"/>
      <c r="AP246" s="337"/>
      <c r="AQ246" s="339"/>
      <c r="AR246" s="340">
        <v>0</v>
      </c>
      <c r="AS246" s="341"/>
      <c r="AT246" s="341"/>
      <c r="AU246" s="341"/>
      <c r="AV246" s="341"/>
      <c r="AW246" s="341"/>
      <c r="AX246" s="341"/>
      <c r="AY246" s="341"/>
      <c r="AZ246" s="341"/>
      <c r="BA246" s="341"/>
      <c r="BB246" s="341"/>
      <c r="BC246" s="342"/>
      <c r="BD246" s="339"/>
    </row>
    <row r="247" spans="1:56" x14ac:dyDescent="0.25">
      <c r="A247" t="s">
        <v>359</v>
      </c>
      <c r="B247" s="216" t="s">
        <v>123</v>
      </c>
      <c r="C247" s="297" t="s">
        <v>360</v>
      </c>
      <c r="D247" s="298"/>
      <c r="E247" s="299">
        <v>2501</v>
      </c>
      <c r="F247" s="300">
        <v>2501</v>
      </c>
      <c r="G247" s="300">
        <v>0</v>
      </c>
      <c r="H247" s="300">
        <v>0</v>
      </c>
      <c r="I247" s="300">
        <v>0</v>
      </c>
      <c r="J247" s="300">
        <v>0</v>
      </c>
      <c r="K247" s="300">
        <v>1300</v>
      </c>
      <c r="L247" s="300">
        <v>0</v>
      </c>
      <c r="M247" s="300">
        <v>0</v>
      </c>
      <c r="N247" s="300">
        <v>1688</v>
      </c>
      <c r="O247" s="300">
        <v>1201</v>
      </c>
      <c r="P247" s="301">
        <v>0</v>
      </c>
      <c r="Q247" s="302"/>
      <c r="R247" s="303">
        <v>0</v>
      </c>
      <c r="S247" s="304">
        <v>0</v>
      </c>
      <c r="T247" s="304">
        <v>1434</v>
      </c>
      <c r="U247" s="304">
        <v>1500</v>
      </c>
      <c r="V247" s="304">
        <v>3115</v>
      </c>
      <c r="W247" s="304">
        <v>3264</v>
      </c>
      <c r="X247" s="304">
        <v>1830</v>
      </c>
      <c r="Y247" s="304">
        <v>1830</v>
      </c>
      <c r="Z247" s="304">
        <v>1830</v>
      </c>
      <c r="AA247" s="304">
        <v>1830</v>
      </c>
      <c r="AB247" s="304">
        <v>1830</v>
      </c>
      <c r="AC247" s="305">
        <v>1830</v>
      </c>
      <c r="AD247" s="302"/>
      <c r="AE247" s="299">
        <v>1830</v>
      </c>
      <c r="AF247" s="300">
        <v>1830</v>
      </c>
      <c r="AG247" s="300">
        <v>1830</v>
      </c>
      <c r="AH247" s="300">
        <v>1830</v>
      </c>
      <c r="AI247" s="300">
        <v>1830</v>
      </c>
      <c r="AJ247" s="300">
        <v>4330</v>
      </c>
      <c r="AK247" s="300">
        <v>1830</v>
      </c>
      <c r="AL247" s="300">
        <v>1830</v>
      </c>
      <c r="AM247" s="300">
        <v>1830</v>
      </c>
      <c r="AN247" s="300">
        <v>1830</v>
      </c>
      <c r="AO247" s="300">
        <v>1830</v>
      </c>
      <c r="AP247" s="300">
        <v>1830</v>
      </c>
      <c r="AQ247" s="302"/>
      <c r="AR247" s="303">
        <v>1830</v>
      </c>
      <c r="AS247" s="304"/>
      <c r="AT247" s="304">
        <v>4160</v>
      </c>
      <c r="AU247" s="304">
        <v>3050</v>
      </c>
      <c r="AV247" s="304"/>
      <c r="AW247" s="304"/>
      <c r="AX247" s="304"/>
      <c r="AY247" s="304"/>
      <c r="AZ247" s="304"/>
      <c r="BA247" s="304"/>
      <c r="BB247" s="304"/>
      <c r="BC247" s="305"/>
      <c r="BD247" s="302"/>
    </row>
    <row r="248" spans="1:56" x14ac:dyDescent="0.25">
      <c r="A248" t="s">
        <v>361</v>
      </c>
      <c r="B248" s="216" t="s">
        <v>123</v>
      </c>
      <c r="C248" s="297" t="s">
        <v>362</v>
      </c>
      <c r="D248" s="298"/>
      <c r="E248" s="299"/>
      <c r="F248" s="300"/>
      <c r="G248" s="300"/>
      <c r="H248" s="300"/>
      <c r="I248" s="300"/>
      <c r="J248" s="300"/>
      <c r="K248" s="300"/>
      <c r="L248" s="300"/>
      <c r="M248" s="300"/>
      <c r="N248" s="300"/>
      <c r="O248" s="300"/>
      <c r="P248" s="301"/>
      <c r="Q248" s="302"/>
      <c r="R248" s="303"/>
      <c r="S248" s="304"/>
      <c r="T248" s="304"/>
      <c r="U248" s="304"/>
      <c r="V248" s="304"/>
      <c r="W248" s="304"/>
      <c r="X248" s="304"/>
      <c r="Y248" s="304"/>
      <c r="Z248" s="304"/>
      <c r="AA248" s="304"/>
      <c r="AB248" s="304"/>
      <c r="AC248" s="305"/>
      <c r="AD248" s="302"/>
      <c r="AE248" s="299"/>
      <c r="AF248" s="300"/>
      <c r="AG248" s="300"/>
      <c r="AH248" s="300"/>
      <c r="AI248" s="300"/>
      <c r="AJ248" s="300"/>
      <c r="AK248" s="300"/>
      <c r="AL248" s="300"/>
      <c r="AM248" s="300"/>
      <c r="AN248" s="300">
        <v>2500</v>
      </c>
      <c r="AO248" s="300">
        <v>2500</v>
      </c>
      <c r="AP248" s="300">
        <v>2500</v>
      </c>
      <c r="AQ248" s="302"/>
      <c r="AR248" s="303">
        <v>2500</v>
      </c>
      <c r="AS248" s="304"/>
      <c r="AT248" s="304">
        <v>5000</v>
      </c>
      <c r="AU248" s="304">
        <v>2500</v>
      </c>
      <c r="AV248" s="304"/>
      <c r="AW248" s="304"/>
      <c r="AX248" s="304"/>
      <c r="AY248" s="304"/>
      <c r="AZ248" s="304"/>
      <c r="BA248" s="304"/>
      <c r="BB248" s="304"/>
      <c r="BC248" s="305"/>
      <c r="BD248" s="302"/>
    </row>
    <row r="249" spans="1:56" x14ac:dyDescent="0.25">
      <c r="A249" t="s">
        <v>363</v>
      </c>
      <c r="B249" s="171" t="s">
        <v>123</v>
      </c>
      <c r="C249" s="311" t="s">
        <v>364</v>
      </c>
      <c r="D249" s="312"/>
      <c r="E249" s="313">
        <v>2714.4</v>
      </c>
      <c r="F249" s="314">
        <v>300</v>
      </c>
      <c r="G249" s="314">
        <v>3980</v>
      </c>
      <c r="H249" s="314">
        <v>0</v>
      </c>
      <c r="I249" s="314">
        <v>1098</v>
      </c>
      <c r="J249" s="314">
        <v>366</v>
      </c>
      <c r="K249" s="314">
        <v>1277</v>
      </c>
      <c r="L249" s="314">
        <v>1232</v>
      </c>
      <c r="M249" s="314">
        <v>3278</v>
      </c>
      <c r="N249" s="314">
        <v>2025</v>
      </c>
      <c r="O249" s="314">
        <v>4519</v>
      </c>
      <c r="P249" s="315">
        <v>1961</v>
      </c>
      <c r="Q249" s="316"/>
      <c r="R249" s="317">
        <v>780</v>
      </c>
      <c r="S249" s="318">
        <v>1764</v>
      </c>
      <c r="T249" s="318">
        <v>1643</v>
      </c>
      <c r="U249" s="318">
        <v>1092</v>
      </c>
      <c r="V249" s="318">
        <v>1745</v>
      </c>
      <c r="W249" s="318">
        <v>1424</v>
      </c>
      <c r="X249" s="318">
        <v>1159</v>
      </c>
      <c r="Y249" s="318">
        <v>1975</v>
      </c>
      <c r="Z249" s="318">
        <v>2002</v>
      </c>
      <c r="AA249" s="318">
        <v>1351</v>
      </c>
      <c r="AB249" s="318">
        <v>3247</v>
      </c>
      <c r="AC249" s="319">
        <v>1917</v>
      </c>
      <c r="AD249" s="316"/>
      <c r="AE249" s="313">
        <v>2173</v>
      </c>
      <c r="AF249" s="314">
        <v>2027</v>
      </c>
      <c r="AG249" s="314">
        <v>0</v>
      </c>
      <c r="AH249" s="314">
        <v>3798.79</v>
      </c>
      <c r="AI249" s="314">
        <v>2289</v>
      </c>
      <c r="AJ249" s="314">
        <v>1560.46</v>
      </c>
      <c r="AK249" s="314">
        <v>6983</v>
      </c>
      <c r="AL249" s="314"/>
      <c r="AM249" s="314">
        <v>4662.2</v>
      </c>
      <c r="AN249" s="314"/>
      <c r="AO249" s="314"/>
      <c r="AP249" s="314"/>
      <c r="AQ249" s="316"/>
      <c r="AR249" s="317">
        <v>12551.19</v>
      </c>
      <c r="AS249" s="318"/>
      <c r="AT249" s="318">
        <v>6399.3747049963813</v>
      </c>
      <c r="AU249" s="318">
        <v>455.17299050303529</v>
      </c>
      <c r="AV249" s="318"/>
      <c r="AW249" s="318"/>
      <c r="AX249" s="318"/>
      <c r="AY249" s="318"/>
      <c r="AZ249" s="318"/>
      <c r="BA249" s="318"/>
      <c r="BB249" s="318"/>
      <c r="BC249" s="319"/>
      <c r="BD249" s="316"/>
    </row>
    <row r="250" spans="1:56" x14ac:dyDescent="0.25">
      <c r="A250" t="s">
        <v>365</v>
      </c>
      <c r="B250" s="171" t="s">
        <v>123</v>
      </c>
      <c r="C250" s="311" t="s">
        <v>366</v>
      </c>
      <c r="D250" s="312"/>
      <c r="E250" s="313">
        <v>0</v>
      </c>
      <c r="F250" s="314">
        <v>0</v>
      </c>
      <c r="G250" s="314">
        <v>747</v>
      </c>
      <c r="H250" s="314">
        <v>34.24</v>
      </c>
      <c r="I250" s="314">
        <v>3880</v>
      </c>
      <c r="J250" s="314">
        <v>152</v>
      </c>
      <c r="K250" s="314">
        <v>133</v>
      </c>
      <c r="L250" s="314">
        <v>35</v>
      </c>
      <c r="M250" s="314">
        <v>467</v>
      </c>
      <c r="N250" s="314">
        <v>337</v>
      </c>
      <c r="O250" s="314">
        <v>0</v>
      </c>
      <c r="P250" s="315">
        <v>782</v>
      </c>
      <c r="Q250" s="316"/>
      <c r="R250" s="317">
        <v>107</v>
      </c>
      <c r="S250" s="318">
        <v>0</v>
      </c>
      <c r="T250" s="318">
        <v>563</v>
      </c>
      <c r="U250" s="318">
        <v>124</v>
      </c>
      <c r="V250" s="318">
        <v>161</v>
      </c>
      <c r="W250" s="318">
        <v>0</v>
      </c>
      <c r="X250" s="318">
        <v>161</v>
      </c>
      <c r="Y250" s="318">
        <v>0</v>
      </c>
      <c r="Z250" s="318">
        <v>1348</v>
      </c>
      <c r="AA250" s="318">
        <v>92</v>
      </c>
      <c r="AB250" s="318">
        <v>0</v>
      </c>
      <c r="AC250" s="319">
        <v>0</v>
      </c>
      <c r="AD250" s="316"/>
      <c r="AE250" s="313">
        <v>0</v>
      </c>
      <c r="AF250" s="314">
        <v>1324</v>
      </c>
      <c r="AG250" s="314">
        <v>0</v>
      </c>
      <c r="AH250" s="314"/>
      <c r="AI250" s="314">
        <v>2700.55</v>
      </c>
      <c r="AJ250" s="314">
        <v>1123.18</v>
      </c>
      <c r="AK250" s="314"/>
      <c r="AL250" s="314"/>
      <c r="AM250" s="314">
        <v>11160.96</v>
      </c>
      <c r="AN250" s="314">
        <v>13397.83</v>
      </c>
      <c r="AO250" s="314">
        <v>11984.203001394999</v>
      </c>
      <c r="AP250" s="314">
        <v>1912.5983978638183</v>
      </c>
      <c r="AQ250" s="316"/>
      <c r="AR250" s="317"/>
      <c r="AS250" s="318"/>
      <c r="AT250" s="318"/>
      <c r="AU250" s="318"/>
      <c r="AV250" s="318"/>
      <c r="AW250" s="318"/>
      <c r="AX250" s="318"/>
      <c r="AY250" s="318"/>
      <c r="AZ250" s="318"/>
      <c r="BA250" s="318"/>
      <c r="BB250" s="318"/>
      <c r="BC250" s="319"/>
      <c r="BD250" s="316"/>
    </row>
    <row r="251" spans="1:56" x14ac:dyDescent="0.25">
      <c r="A251" t="s">
        <v>367</v>
      </c>
      <c r="B251" s="216" t="s">
        <v>123</v>
      </c>
      <c r="C251" s="297" t="s">
        <v>368</v>
      </c>
      <c r="D251" s="298"/>
      <c r="E251" s="299">
        <v>0</v>
      </c>
      <c r="F251" s="300">
        <v>0</v>
      </c>
      <c r="G251" s="300">
        <v>0</v>
      </c>
      <c r="H251" s="300">
        <v>0</v>
      </c>
      <c r="I251" s="300">
        <v>743</v>
      </c>
      <c r="J251" s="300">
        <v>371</v>
      </c>
      <c r="K251" s="300">
        <v>414</v>
      </c>
      <c r="L251" s="300">
        <v>0</v>
      </c>
      <c r="M251" s="300">
        <v>732</v>
      </c>
      <c r="N251" s="300">
        <v>732</v>
      </c>
      <c r="O251" s="300">
        <v>0</v>
      </c>
      <c r="P251" s="301">
        <v>366</v>
      </c>
      <c r="Q251" s="302"/>
      <c r="R251" s="303">
        <v>366</v>
      </c>
      <c r="S251" s="304">
        <v>366</v>
      </c>
      <c r="T251" s="304">
        <v>366</v>
      </c>
      <c r="U251" s="304">
        <v>366</v>
      </c>
      <c r="V251" s="304">
        <v>366</v>
      </c>
      <c r="W251" s="304">
        <v>366</v>
      </c>
      <c r="X251" s="304">
        <v>366</v>
      </c>
      <c r="Y251" s="304">
        <v>0</v>
      </c>
      <c r="Z251" s="304">
        <v>732</v>
      </c>
      <c r="AA251" s="304">
        <v>366</v>
      </c>
      <c r="AB251" s="304">
        <v>366</v>
      </c>
      <c r="AC251" s="305">
        <v>366</v>
      </c>
      <c r="AD251" s="302"/>
      <c r="AE251" s="299">
        <v>366</v>
      </c>
      <c r="AF251" s="300">
        <v>610</v>
      </c>
      <c r="AG251" s="300">
        <v>0</v>
      </c>
      <c r="AH251" s="300">
        <v>1220</v>
      </c>
      <c r="AI251" s="300">
        <v>610</v>
      </c>
      <c r="AJ251" s="300">
        <v>610</v>
      </c>
      <c r="AK251" s="300">
        <v>610</v>
      </c>
      <c r="AL251" s="300">
        <v>610</v>
      </c>
      <c r="AM251" s="300">
        <v>793</v>
      </c>
      <c r="AN251" s="300">
        <v>793</v>
      </c>
      <c r="AO251" s="300">
        <v>610</v>
      </c>
      <c r="AP251" s="300">
        <v>610</v>
      </c>
      <c r="AQ251" s="302"/>
      <c r="AR251" s="303">
        <v>610</v>
      </c>
      <c r="AS251" s="304">
        <v>610</v>
      </c>
      <c r="AT251" s="304">
        <v>610</v>
      </c>
      <c r="AU251" s="304">
        <v>610</v>
      </c>
      <c r="AV251" s="304"/>
      <c r="AW251" s="304"/>
      <c r="AX251" s="304"/>
      <c r="AY251" s="304"/>
      <c r="AZ251" s="304"/>
      <c r="BA251" s="304"/>
      <c r="BB251" s="304"/>
      <c r="BC251" s="305"/>
      <c r="BD251" s="302"/>
    </row>
    <row r="252" spans="1:56" x14ac:dyDescent="0.25">
      <c r="A252" t="s">
        <v>369</v>
      </c>
      <c r="B252" s="216" t="s">
        <v>123</v>
      </c>
      <c r="C252" s="297" t="s">
        <v>370</v>
      </c>
      <c r="D252" s="298"/>
      <c r="E252" s="299">
        <v>0</v>
      </c>
      <c r="F252" s="300">
        <v>0</v>
      </c>
      <c r="G252" s="300">
        <v>0</v>
      </c>
      <c r="H252" s="300">
        <v>0</v>
      </c>
      <c r="I252" s="300">
        <v>0</v>
      </c>
      <c r="J252" s="300">
        <v>0</v>
      </c>
      <c r="K252" s="300">
        <v>0</v>
      </c>
      <c r="L252" s="300">
        <v>0</v>
      </c>
      <c r="M252" s="300">
        <v>0</v>
      </c>
      <c r="N252" s="300">
        <v>0</v>
      </c>
      <c r="O252" s="300">
        <v>0</v>
      </c>
      <c r="P252" s="301">
        <v>0</v>
      </c>
      <c r="Q252" s="302"/>
      <c r="R252" s="303">
        <v>0</v>
      </c>
      <c r="S252" s="304">
        <v>0</v>
      </c>
      <c r="T252" s="304">
        <v>227</v>
      </c>
      <c r="U252" s="304">
        <v>0</v>
      </c>
      <c r="V252" s="304">
        <v>1197</v>
      </c>
      <c r="W252" s="304">
        <v>0</v>
      </c>
      <c r="X252" s="304">
        <v>0</v>
      </c>
      <c r="Y252" s="304">
        <v>1573</v>
      </c>
      <c r="Z252" s="304">
        <v>0</v>
      </c>
      <c r="AA252" s="304">
        <v>0</v>
      </c>
      <c r="AB252" s="304">
        <v>0</v>
      </c>
      <c r="AC252" s="305">
        <v>0</v>
      </c>
      <c r="AD252" s="302"/>
      <c r="AE252" s="299">
        <v>715</v>
      </c>
      <c r="AF252" s="300">
        <v>0</v>
      </c>
      <c r="AG252" s="300">
        <v>0</v>
      </c>
      <c r="AH252" s="300">
        <v>68.479999999999905</v>
      </c>
      <c r="AI252" s="300">
        <v>266.33999999999997</v>
      </c>
      <c r="AJ252" s="300">
        <v>1406</v>
      </c>
      <c r="AK252" s="300"/>
      <c r="AL252" s="300"/>
      <c r="AM252" s="300"/>
      <c r="AN252" s="300"/>
      <c r="AO252" s="300"/>
      <c r="AP252" s="300"/>
      <c r="AQ252" s="302"/>
      <c r="AR252" s="303">
        <v>0</v>
      </c>
      <c r="AS252" s="304"/>
      <c r="AT252" s="304"/>
      <c r="AU252" s="304"/>
      <c r="AV252" s="304"/>
      <c r="AW252" s="304"/>
      <c r="AX252" s="304"/>
      <c r="AY252" s="304"/>
      <c r="AZ252" s="304"/>
      <c r="BA252" s="304"/>
      <c r="BB252" s="304"/>
      <c r="BC252" s="305"/>
      <c r="BD252" s="302"/>
    </row>
    <row r="253" spans="1:56" x14ac:dyDescent="0.25">
      <c r="A253" t="s">
        <v>371</v>
      </c>
      <c r="B253" s="171" t="s">
        <v>123</v>
      </c>
      <c r="C253" s="311" t="s">
        <v>372</v>
      </c>
      <c r="D253" s="312"/>
      <c r="E253" s="313">
        <v>0</v>
      </c>
      <c r="F253" s="314">
        <v>0</v>
      </c>
      <c r="G253" s="314">
        <v>0</v>
      </c>
      <c r="H253" s="314">
        <v>0</v>
      </c>
      <c r="I253" s="314">
        <v>0</v>
      </c>
      <c r="J253" s="314">
        <v>0</v>
      </c>
      <c r="K253" s="314">
        <v>0</v>
      </c>
      <c r="L253" s="314">
        <v>0</v>
      </c>
      <c r="M253" s="314">
        <v>0</v>
      </c>
      <c r="N253" s="314">
        <v>3840</v>
      </c>
      <c r="O253" s="314">
        <v>0</v>
      </c>
      <c r="P253" s="315">
        <v>0</v>
      </c>
      <c r="Q253" s="316"/>
      <c r="R253" s="317">
        <v>0</v>
      </c>
      <c r="S253" s="318">
        <v>0</v>
      </c>
      <c r="T253" s="318">
        <v>0</v>
      </c>
      <c r="U253" s="318">
        <v>0</v>
      </c>
      <c r="V253" s="318">
        <v>0</v>
      </c>
      <c r="W253" s="318">
        <v>0</v>
      </c>
      <c r="X253" s="318">
        <v>0</v>
      </c>
      <c r="Y253" s="318">
        <v>0</v>
      </c>
      <c r="Z253" s="318">
        <v>0</v>
      </c>
      <c r="AA253" s="318">
        <v>0</v>
      </c>
      <c r="AB253" s="318">
        <v>3196.5</v>
      </c>
      <c r="AC253" s="319">
        <v>0</v>
      </c>
      <c r="AD253" s="316"/>
      <c r="AE253" s="313">
        <v>0</v>
      </c>
      <c r="AF253" s="314">
        <v>0</v>
      </c>
      <c r="AG253" s="314">
        <v>0</v>
      </c>
      <c r="AH253" s="314"/>
      <c r="AI253" s="314"/>
      <c r="AJ253" s="314"/>
      <c r="AK253" s="314">
        <v>2440</v>
      </c>
      <c r="AL253" s="314"/>
      <c r="AM253" s="314">
        <v>5000</v>
      </c>
      <c r="AN253" s="314">
        <v>1507.48</v>
      </c>
      <c r="AO253" s="314">
        <v>5795</v>
      </c>
      <c r="AP253" s="314">
        <v>2440</v>
      </c>
      <c r="AQ253" s="316"/>
      <c r="AR253" s="317">
        <v>0</v>
      </c>
      <c r="AS253" s="318"/>
      <c r="AT253" s="318">
        <v>4880</v>
      </c>
      <c r="AU253" s="318"/>
      <c r="AV253" s="318"/>
      <c r="AW253" s="318"/>
      <c r="AX253" s="318"/>
      <c r="AY253" s="318"/>
      <c r="AZ253" s="318"/>
      <c r="BA253" s="318"/>
      <c r="BB253" s="318"/>
      <c r="BC253" s="319"/>
      <c r="BD253" s="316"/>
    </row>
    <row r="254" spans="1:56" x14ac:dyDescent="0.25">
      <c r="A254" t="s">
        <v>373</v>
      </c>
      <c r="B254" s="171" t="s">
        <v>123</v>
      </c>
      <c r="C254" s="311" t="s">
        <v>374</v>
      </c>
      <c r="D254" s="312"/>
      <c r="E254" s="313">
        <v>0</v>
      </c>
      <c r="F254" s="314">
        <v>3232.79</v>
      </c>
      <c r="G254" s="314">
        <v>3818</v>
      </c>
      <c r="H254" s="314">
        <v>3796.32</v>
      </c>
      <c r="I254" s="314">
        <v>0</v>
      </c>
      <c r="J254" s="314">
        <v>0</v>
      </c>
      <c r="K254" s="314">
        <v>0</v>
      </c>
      <c r="L254" s="314">
        <v>0</v>
      </c>
      <c r="M254" s="314">
        <v>2570</v>
      </c>
      <c r="N254" s="314">
        <v>2512</v>
      </c>
      <c r="O254" s="314">
        <v>2537</v>
      </c>
      <c r="P254" s="315">
        <v>2614</v>
      </c>
      <c r="Q254" s="316"/>
      <c r="R254" s="317">
        <v>1897</v>
      </c>
      <c r="S254" s="318">
        <v>1305</v>
      </c>
      <c r="T254" s="318">
        <v>2613</v>
      </c>
      <c r="U254" s="318">
        <v>1285</v>
      </c>
      <c r="V254" s="318">
        <v>0</v>
      </c>
      <c r="W254" s="318">
        <v>0</v>
      </c>
      <c r="X254" s="318">
        <v>0</v>
      </c>
      <c r="Y254" s="318">
        <v>0</v>
      </c>
      <c r="Z254" s="318">
        <v>0</v>
      </c>
      <c r="AA254" s="318">
        <v>0</v>
      </c>
      <c r="AB254" s="318">
        <v>0</v>
      </c>
      <c r="AC254" s="319">
        <v>0</v>
      </c>
      <c r="AD254" s="316"/>
      <c r="AE254" s="313">
        <v>0</v>
      </c>
      <c r="AF254" s="314">
        <v>0</v>
      </c>
      <c r="AG254" s="314">
        <v>0</v>
      </c>
      <c r="AH254" s="314"/>
      <c r="AI254" s="314"/>
      <c r="AJ254" s="314"/>
      <c r="AK254" s="314">
        <v>2623</v>
      </c>
      <c r="AL254" s="314"/>
      <c r="AM254" s="314"/>
      <c r="AN254" s="314"/>
      <c r="AO254" s="314"/>
      <c r="AP254" s="314"/>
      <c r="AQ254" s="316"/>
      <c r="AR254" s="317">
        <v>0</v>
      </c>
      <c r="AS254" s="318"/>
      <c r="AT254" s="318"/>
      <c r="AU254" s="318"/>
      <c r="AV254" s="318"/>
      <c r="AW254" s="318"/>
      <c r="AX254" s="318"/>
      <c r="AY254" s="318"/>
      <c r="AZ254" s="318"/>
      <c r="BA254" s="318"/>
      <c r="BB254" s="318"/>
      <c r="BC254" s="319"/>
      <c r="BD254" s="316"/>
    </row>
    <row r="255" spans="1:56" x14ac:dyDescent="0.25">
      <c r="A255" t="s">
        <v>375</v>
      </c>
      <c r="B255" s="216" t="s">
        <v>123</v>
      </c>
      <c r="C255" s="297" t="s">
        <v>376</v>
      </c>
      <c r="D255" s="298"/>
      <c r="E255" s="299">
        <v>0</v>
      </c>
      <c r="F255" s="300">
        <v>997.5</v>
      </c>
      <c r="G255" s="300">
        <v>0</v>
      </c>
      <c r="H255" s="300">
        <v>0</v>
      </c>
      <c r="I255" s="300">
        <v>0</v>
      </c>
      <c r="J255" s="300">
        <v>0</v>
      </c>
      <c r="K255" s="300">
        <v>0</v>
      </c>
      <c r="L255" s="300">
        <v>0</v>
      </c>
      <c r="M255" s="300">
        <v>0</v>
      </c>
      <c r="N255" s="300">
        <v>0</v>
      </c>
      <c r="O255" s="300">
        <v>0</v>
      </c>
      <c r="P255" s="301">
        <v>0</v>
      </c>
      <c r="Q255" s="302"/>
      <c r="R255" s="303">
        <v>0</v>
      </c>
      <c r="S255" s="304">
        <v>0</v>
      </c>
      <c r="T255" s="304">
        <v>0</v>
      </c>
      <c r="U255" s="304">
        <v>0</v>
      </c>
      <c r="V255" s="304">
        <v>0</v>
      </c>
      <c r="W255" s="304">
        <v>0</v>
      </c>
      <c r="X255" s="304">
        <v>0</v>
      </c>
      <c r="Y255" s="304">
        <v>0</v>
      </c>
      <c r="Z255" s="304">
        <v>0</v>
      </c>
      <c r="AA255" s="304">
        <v>0</v>
      </c>
      <c r="AB255" s="304">
        <v>0</v>
      </c>
      <c r="AC255" s="305">
        <v>0</v>
      </c>
      <c r="AD255" s="302"/>
      <c r="AE255" s="299">
        <v>0</v>
      </c>
      <c r="AF255" s="300">
        <v>0</v>
      </c>
      <c r="AG255" s="300">
        <v>0</v>
      </c>
      <c r="AH255" s="300">
        <v>500</v>
      </c>
      <c r="AI255" s="300"/>
      <c r="AJ255" s="300">
        <v>3050</v>
      </c>
      <c r="AK255" s="300">
        <v>732</v>
      </c>
      <c r="AL255" s="300">
        <v>1830</v>
      </c>
      <c r="AM255" s="300">
        <v>2562</v>
      </c>
      <c r="AN255" s="300">
        <v>1830</v>
      </c>
      <c r="AO255" s="300">
        <v>523.29999999999995</v>
      </c>
      <c r="AP255" s="300"/>
      <c r="AQ255" s="302"/>
      <c r="AR255" s="303">
        <v>0</v>
      </c>
      <c r="AS255" s="304"/>
      <c r="AT255" s="304"/>
      <c r="AU255" s="304"/>
      <c r="AV255" s="304"/>
      <c r="AW255" s="304"/>
      <c r="AX255" s="304"/>
      <c r="AY255" s="304"/>
      <c r="AZ255" s="304"/>
      <c r="BA255" s="304"/>
      <c r="BB255" s="304"/>
      <c r="BC255" s="305"/>
      <c r="BD255" s="302"/>
    </row>
    <row r="256" spans="1:56" ht="15.75" thickBot="1" x14ac:dyDescent="0.3">
      <c r="A256" t="s">
        <v>377</v>
      </c>
      <c r="B256" s="306" t="s">
        <v>123</v>
      </c>
      <c r="C256" s="297" t="s">
        <v>378</v>
      </c>
      <c r="D256" s="321"/>
      <c r="E256" s="322">
        <v>738</v>
      </c>
      <c r="F256" s="323">
        <v>738</v>
      </c>
      <c r="G256" s="323">
        <v>738</v>
      </c>
      <c r="H256" s="323">
        <v>738</v>
      </c>
      <c r="I256" s="323">
        <v>0</v>
      </c>
      <c r="J256" s="323">
        <v>0</v>
      </c>
      <c r="K256" s="323">
        <v>0</v>
      </c>
      <c r="L256" s="323">
        <v>0</v>
      </c>
      <c r="M256" s="323">
        <v>0</v>
      </c>
      <c r="N256" s="323">
        <v>0</v>
      </c>
      <c r="O256" s="323">
        <v>788</v>
      </c>
      <c r="P256" s="324">
        <v>800</v>
      </c>
      <c r="Q256" s="325"/>
      <c r="R256" s="326">
        <v>750</v>
      </c>
      <c r="S256" s="327">
        <v>750</v>
      </c>
      <c r="T256" s="327">
        <v>750</v>
      </c>
      <c r="U256" s="327">
        <v>750</v>
      </c>
      <c r="V256" s="327">
        <v>750</v>
      </c>
      <c r="W256" s="327">
        <v>750</v>
      </c>
      <c r="X256" s="327">
        <v>750</v>
      </c>
      <c r="Y256" s="327">
        <v>750</v>
      </c>
      <c r="Z256" s="327">
        <v>750</v>
      </c>
      <c r="AA256" s="327">
        <v>750</v>
      </c>
      <c r="AB256" s="327">
        <v>750</v>
      </c>
      <c r="AC256" s="328">
        <v>750</v>
      </c>
      <c r="AD256" s="325"/>
      <c r="AE256" s="322">
        <v>750</v>
      </c>
      <c r="AF256" s="323">
        <v>750</v>
      </c>
      <c r="AG256" s="323">
        <v>0</v>
      </c>
      <c r="AH256" s="323">
        <v>1500</v>
      </c>
      <c r="AI256" s="323"/>
      <c r="AJ256" s="323"/>
      <c r="AK256" s="323"/>
      <c r="AL256" s="323"/>
      <c r="AM256" s="323"/>
      <c r="AN256" s="323"/>
      <c r="AO256" s="323"/>
      <c r="AP256" s="323"/>
      <c r="AQ256" s="325"/>
      <c r="AR256" s="326">
        <v>0</v>
      </c>
      <c r="AS256" s="327"/>
      <c r="AT256" s="327"/>
      <c r="AU256" s="327"/>
      <c r="AV256" s="327"/>
      <c r="AW256" s="327"/>
      <c r="AX256" s="327"/>
      <c r="AY256" s="327"/>
      <c r="AZ256" s="327"/>
      <c r="BA256" s="327"/>
      <c r="BB256" s="327"/>
      <c r="BC256" s="328"/>
      <c r="BD256" s="325"/>
    </row>
    <row r="257" spans="1:56" ht="15.75" thickBot="1" x14ac:dyDescent="0.3">
      <c r="A257" s="214" t="s">
        <v>125</v>
      </c>
      <c r="B257" s="289" t="s">
        <v>125</v>
      </c>
      <c r="C257" s="290" t="s">
        <v>126</v>
      </c>
      <c r="D257" s="91"/>
      <c r="E257" s="291"/>
      <c r="F257" s="292"/>
      <c r="G257" s="292"/>
      <c r="H257" s="292"/>
      <c r="I257" s="292"/>
      <c r="J257" s="292"/>
      <c r="K257" s="292"/>
      <c r="L257" s="292"/>
      <c r="M257" s="292"/>
      <c r="N257" s="292"/>
      <c r="O257" s="292"/>
      <c r="P257" s="293"/>
      <c r="Q257" s="95"/>
      <c r="R257" s="294"/>
      <c r="S257" s="295"/>
      <c r="T257" s="295"/>
      <c r="U257" s="295"/>
      <c r="V257" s="295"/>
      <c r="W257" s="295"/>
      <c r="X257" s="295"/>
      <c r="Y257" s="295"/>
      <c r="Z257" s="295"/>
      <c r="AA257" s="295"/>
      <c r="AB257" s="295"/>
      <c r="AC257" s="296"/>
      <c r="AD257" s="95"/>
      <c r="AE257" s="291"/>
      <c r="AF257" s="292"/>
      <c r="AG257" s="292"/>
      <c r="AH257" s="292"/>
      <c r="AI257" s="292"/>
      <c r="AJ257" s="292"/>
      <c r="AK257" s="292"/>
      <c r="AL257" s="292"/>
      <c r="AM257" s="292"/>
      <c r="AN257" s="292"/>
      <c r="AO257" s="292"/>
      <c r="AP257" s="292"/>
      <c r="AQ257" s="95"/>
      <c r="AR257" s="294"/>
      <c r="AS257" s="295"/>
      <c r="AT257" s="295"/>
      <c r="AU257" s="295"/>
      <c r="AV257" s="295"/>
      <c r="AW257" s="295"/>
      <c r="AX257" s="295"/>
      <c r="AY257" s="295"/>
      <c r="AZ257" s="295"/>
      <c r="BA257" s="295"/>
      <c r="BB257" s="295"/>
      <c r="BC257" s="296"/>
      <c r="BD257" s="95"/>
    </row>
    <row r="258" spans="1:56" x14ac:dyDescent="0.25">
      <c r="A258" t="s">
        <v>379</v>
      </c>
      <c r="B258" s="216" t="s">
        <v>125</v>
      </c>
      <c r="C258" s="297" t="s">
        <v>380</v>
      </c>
      <c r="D258" s="298"/>
      <c r="E258" s="299">
        <v>0</v>
      </c>
      <c r="F258" s="300">
        <v>0</v>
      </c>
      <c r="G258" s="300">
        <v>0</v>
      </c>
      <c r="H258" s="300">
        <v>0</v>
      </c>
      <c r="I258" s="300">
        <v>0</v>
      </c>
      <c r="J258" s="300">
        <v>0</v>
      </c>
      <c r="K258" s="300">
        <v>0</v>
      </c>
      <c r="L258" s="300">
        <v>0</v>
      </c>
      <c r="M258" s="300">
        <v>0</v>
      </c>
      <c r="N258" s="300">
        <v>0</v>
      </c>
      <c r="O258" s="300">
        <v>0</v>
      </c>
      <c r="P258" s="301">
        <v>0</v>
      </c>
      <c r="Q258" s="302"/>
      <c r="R258" s="303">
        <v>0</v>
      </c>
      <c r="S258" s="304">
        <v>0</v>
      </c>
      <c r="T258" s="304">
        <v>0</v>
      </c>
      <c r="U258" s="304">
        <v>0</v>
      </c>
      <c r="V258" s="304">
        <v>0</v>
      </c>
      <c r="W258" s="304">
        <v>0</v>
      </c>
      <c r="X258" s="304">
        <v>0</v>
      </c>
      <c r="Y258" s="304">
        <v>0</v>
      </c>
      <c r="Z258" s="304">
        <v>0</v>
      </c>
      <c r="AA258" s="304">
        <v>0</v>
      </c>
      <c r="AB258" s="304">
        <v>0</v>
      </c>
      <c r="AC258" s="305">
        <v>0</v>
      </c>
      <c r="AD258" s="302"/>
      <c r="AE258" s="299">
        <v>0</v>
      </c>
      <c r="AF258" s="300">
        <v>0</v>
      </c>
      <c r="AG258" s="300">
        <v>0</v>
      </c>
      <c r="AH258" s="300">
        <v>1330.47</v>
      </c>
      <c r="AI258" s="300">
        <v>2029.56</v>
      </c>
      <c r="AJ258" s="300">
        <v>947.98</v>
      </c>
      <c r="AK258" s="300">
        <v>967.25</v>
      </c>
      <c r="AL258" s="300"/>
      <c r="AM258" s="300">
        <v>910.15646445237439</v>
      </c>
      <c r="AN258" s="300">
        <v>945.30446549391058</v>
      </c>
      <c r="AO258" s="300">
        <v>808.57377526958635</v>
      </c>
      <c r="AP258" s="300">
        <v>1297.3030707610146</v>
      </c>
      <c r="AQ258" s="302"/>
      <c r="AR258" s="303">
        <v>1044.296966130991</v>
      </c>
      <c r="AS258" s="304"/>
      <c r="AT258" s="304">
        <v>249.58904109589042</v>
      </c>
      <c r="AU258" s="304"/>
      <c r="AV258" s="304"/>
      <c r="AW258" s="304"/>
      <c r="AX258" s="304"/>
      <c r="AY258" s="304"/>
      <c r="AZ258" s="304"/>
      <c r="BA258" s="304"/>
      <c r="BB258" s="304"/>
      <c r="BC258" s="305"/>
      <c r="BD258" s="302"/>
    </row>
    <row r="259" spans="1:56" x14ac:dyDescent="0.25">
      <c r="A259" t="s">
        <v>381</v>
      </c>
      <c r="B259" s="216" t="s">
        <v>125</v>
      </c>
      <c r="C259" s="297" t="s">
        <v>382</v>
      </c>
      <c r="D259" s="298"/>
      <c r="E259" s="299"/>
      <c r="F259" s="300"/>
      <c r="G259" s="300"/>
      <c r="H259" s="300"/>
      <c r="I259" s="300"/>
      <c r="J259" s="300"/>
      <c r="K259" s="300"/>
      <c r="L259" s="300"/>
      <c r="M259" s="300"/>
      <c r="N259" s="300"/>
      <c r="O259" s="300"/>
      <c r="P259" s="301"/>
      <c r="Q259" s="302"/>
      <c r="R259" s="303"/>
      <c r="S259" s="304"/>
      <c r="T259" s="304"/>
      <c r="U259" s="304"/>
      <c r="V259" s="304"/>
      <c r="W259" s="304"/>
      <c r="X259" s="304"/>
      <c r="Y259" s="304"/>
      <c r="Z259" s="304"/>
      <c r="AA259" s="304"/>
      <c r="AB259" s="304"/>
      <c r="AC259" s="305"/>
      <c r="AD259" s="302"/>
      <c r="AE259" s="299"/>
      <c r="AF259" s="300"/>
      <c r="AG259" s="300"/>
      <c r="AH259" s="300"/>
      <c r="AI259" s="300"/>
      <c r="AJ259" s="300">
        <v>6844.58</v>
      </c>
      <c r="AK259" s="300">
        <v>1068.23</v>
      </c>
      <c r="AL259" s="300"/>
      <c r="AM259" s="300">
        <v>2146.1958521242805</v>
      </c>
      <c r="AN259" s="300">
        <v>1003.7618403247632</v>
      </c>
      <c r="AO259" s="300">
        <v>982.67228360225727</v>
      </c>
      <c r="AP259" s="300">
        <v>990.36048064085435</v>
      </c>
      <c r="AQ259" s="302"/>
      <c r="AR259" s="303">
        <v>974.72232327136237</v>
      </c>
      <c r="AS259" s="304"/>
      <c r="AT259" s="304">
        <v>1732.2754243017257</v>
      </c>
      <c r="AU259" s="304"/>
      <c r="AV259" s="304"/>
      <c r="AW259" s="304"/>
      <c r="AX259" s="304"/>
      <c r="AY259" s="304"/>
      <c r="AZ259" s="304"/>
      <c r="BA259" s="304"/>
      <c r="BB259" s="304"/>
      <c r="BC259" s="305"/>
      <c r="BD259" s="302"/>
    </row>
    <row r="260" spans="1:56" x14ac:dyDescent="0.25">
      <c r="A260" t="s">
        <v>383</v>
      </c>
      <c r="B260" s="216" t="s">
        <v>125</v>
      </c>
      <c r="C260" s="297" t="s">
        <v>384</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c r="AI260" s="300"/>
      <c r="AJ260" s="300"/>
      <c r="AK260" s="300">
        <v>7380.85</v>
      </c>
      <c r="AL260" s="300"/>
      <c r="AM260" s="300"/>
      <c r="AN260" s="300"/>
      <c r="AO260" s="300"/>
      <c r="AP260" s="300"/>
      <c r="AQ260" s="302"/>
      <c r="AR260" s="303"/>
      <c r="AS260" s="304"/>
      <c r="AT260" s="304"/>
      <c r="AU260" s="304"/>
      <c r="AV260" s="304"/>
      <c r="AW260" s="304"/>
      <c r="AX260" s="304"/>
      <c r="AY260" s="304"/>
      <c r="AZ260" s="304"/>
      <c r="BA260" s="304"/>
      <c r="BB260" s="304"/>
      <c r="BC260" s="305"/>
      <c r="BD260" s="302"/>
    </row>
    <row r="261" spans="1:56" x14ac:dyDescent="0.25">
      <c r="A261" t="s">
        <v>385</v>
      </c>
      <c r="B261" s="216" t="s">
        <v>125</v>
      </c>
      <c r="C261" s="297" t="s">
        <v>386</v>
      </c>
      <c r="D261" s="298"/>
      <c r="E261" s="299">
        <v>171</v>
      </c>
      <c r="F261" s="300">
        <v>172.55</v>
      </c>
      <c r="G261" s="300">
        <v>170</v>
      </c>
      <c r="H261" s="300">
        <v>0</v>
      </c>
      <c r="I261" s="300">
        <v>201.5</v>
      </c>
      <c r="J261" s="300">
        <v>360</v>
      </c>
      <c r="K261" s="300">
        <v>83</v>
      </c>
      <c r="L261" s="300">
        <v>78</v>
      </c>
      <c r="M261" s="300">
        <v>80.5</v>
      </c>
      <c r="N261" s="300">
        <v>491</v>
      </c>
      <c r="O261" s="300">
        <v>74</v>
      </c>
      <c r="P261" s="301">
        <v>0</v>
      </c>
      <c r="Q261" s="302"/>
      <c r="R261" s="303">
        <v>239</v>
      </c>
      <c r="S261" s="304">
        <v>202</v>
      </c>
      <c r="T261" s="304">
        <v>249</v>
      </c>
      <c r="U261" s="304">
        <v>0</v>
      </c>
      <c r="V261" s="304">
        <v>389</v>
      </c>
      <c r="W261" s="304">
        <v>0</v>
      </c>
      <c r="X261" s="304">
        <v>321</v>
      </c>
      <c r="Y261" s="304">
        <v>4939</v>
      </c>
      <c r="Z261" s="304">
        <v>1209</v>
      </c>
      <c r="AA261" s="304">
        <v>1236</v>
      </c>
      <c r="AB261" s="304">
        <v>3857</v>
      </c>
      <c r="AC261" s="305">
        <v>1270</v>
      </c>
      <c r="AD261" s="302"/>
      <c r="AE261" s="299">
        <v>1235</v>
      </c>
      <c r="AF261" s="300">
        <v>622</v>
      </c>
      <c r="AG261" s="300">
        <v>0</v>
      </c>
      <c r="AH261" s="300">
        <v>85.14</v>
      </c>
      <c r="AI261" s="300">
        <v>41.39</v>
      </c>
      <c r="AJ261" s="300">
        <v>72.03</v>
      </c>
      <c r="AK261" s="300"/>
      <c r="AL261" s="300"/>
      <c r="AM261" s="300"/>
      <c r="AN261" s="300"/>
      <c r="AO261" s="300"/>
      <c r="AP261" s="300"/>
      <c r="AQ261" s="302"/>
      <c r="AR261" s="303"/>
      <c r="AS261" s="304"/>
      <c r="AT261" s="304"/>
      <c r="AU261" s="304"/>
      <c r="AV261" s="304"/>
      <c r="AW261" s="304"/>
      <c r="AX261" s="304"/>
      <c r="AY261" s="304"/>
      <c r="AZ261" s="304"/>
      <c r="BA261" s="304"/>
      <c r="BB261" s="304"/>
      <c r="BC261" s="305"/>
      <c r="BD261" s="302"/>
    </row>
    <row r="262" spans="1:56" x14ac:dyDescent="0.25">
      <c r="A262" t="s">
        <v>387</v>
      </c>
      <c r="B262" s="216" t="s">
        <v>125</v>
      </c>
      <c r="C262" s="297" t="s">
        <v>388</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v>14569.83</v>
      </c>
      <c r="AI262" s="300"/>
      <c r="AJ262" s="300"/>
      <c r="AK262" s="300">
        <v>41.94</v>
      </c>
      <c r="AL262" s="300"/>
      <c r="AM262" s="300">
        <v>84.253044317532215</v>
      </c>
      <c r="AN262" s="300">
        <v>39.404600811907983</v>
      </c>
      <c r="AO262" s="300">
        <v>38.576689717298571</v>
      </c>
      <c r="AP262" s="300">
        <v>38.878504672897193</v>
      </c>
      <c r="AQ262" s="302"/>
      <c r="AR262" s="303"/>
      <c r="AS262" s="304"/>
      <c r="AT262" s="304">
        <v>111.37118662159759</v>
      </c>
      <c r="AU262" s="304"/>
      <c r="AV262" s="304"/>
      <c r="AW262" s="304"/>
      <c r="AX262" s="304"/>
      <c r="AY262" s="304"/>
      <c r="AZ262" s="304"/>
      <c r="BA262" s="304"/>
      <c r="BB262" s="304"/>
      <c r="BC262" s="305"/>
      <c r="BD262" s="302"/>
    </row>
    <row r="263" spans="1:56" x14ac:dyDescent="0.25">
      <c r="A263" s="214" t="s">
        <v>389</v>
      </c>
      <c r="B263" s="216" t="s">
        <v>125</v>
      </c>
      <c r="C263" s="297" t="s">
        <v>390</v>
      </c>
      <c r="D263" s="298"/>
      <c r="E263" s="299"/>
      <c r="F263" s="300"/>
      <c r="G263" s="300"/>
      <c r="H263" s="300"/>
      <c r="I263" s="300"/>
      <c r="J263" s="300"/>
      <c r="K263" s="300"/>
      <c r="L263" s="300"/>
      <c r="M263" s="300"/>
      <c r="N263" s="300"/>
      <c r="O263" s="300"/>
      <c r="P263" s="301"/>
      <c r="Q263" s="302"/>
      <c r="R263" s="303"/>
      <c r="S263" s="304"/>
      <c r="T263" s="304"/>
      <c r="U263" s="304"/>
      <c r="V263" s="304"/>
      <c r="W263" s="304"/>
      <c r="X263" s="304"/>
      <c r="Y263" s="304"/>
      <c r="Z263" s="304"/>
      <c r="AA263" s="304"/>
      <c r="AB263" s="304"/>
      <c r="AC263" s="305"/>
      <c r="AD263" s="302"/>
      <c r="AE263" s="299"/>
      <c r="AF263" s="300"/>
      <c r="AG263" s="300"/>
      <c r="AH263" s="300"/>
      <c r="AI263" s="300"/>
      <c r="AJ263" s="300"/>
      <c r="AK263" s="300"/>
      <c r="AL263" s="300"/>
      <c r="AM263" s="300">
        <v>9099.0056140802753</v>
      </c>
      <c r="AN263" s="300"/>
      <c r="AO263" s="300"/>
      <c r="AP263" s="300"/>
      <c r="AQ263" s="302"/>
      <c r="AR263" s="303"/>
      <c r="AS263" s="304"/>
      <c r="AT263" s="304">
        <v>345.35491905354922</v>
      </c>
      <c r="AU263" s="304"/>
      <c r="AV263" s="304"/>
      <c r="AW263" s="304"/>
      <c r="AX263" s="304"/>
      <c r="AY263" s="304"/>
      <c r="AZ263" s="304"/>
      <c r="BA263" s="304"/>
      <c r="BB263" s="304"/>
      <c r="BC263" s="305"/>
      <c r="BD263" s="302"/>
    </row>
    <row r="264" spans="1:56" x14ac:dyDescent="0.25">
      <c r="A264" t="s">
        <v>391</v>
      </c>
      <c r="B264" s="216" t="s">
        <v>125</v>
      </c>
      <c r="C264" s="297" t="s">
        <v>392</v>
      </c>
      <c r="D264" s="298"/>
      <c r="E264" s="299">
        <v>1799.11</v>
      </c>
      <c r="F264" s="300">
        <v>1125.23</v>
      </c>
      <c r="G264" s="300">
        <v>824</v>
      </c>
      <c r="H264" s="300">
        <v>0</v>
      </c>
      <c r="I264" s="300">
        <v>5309.55</v>
      </c>
      <c r="J264" s="300">
        <v>877</v>
      </c>
      <c r="K264" s="300">
        <v>1212.5999999999999</v>
      </c>
      <c r="L264" s="300">
        <v>0</v>
      </c>
      <c r="M264" s="300">
        <v>1977</v>
      </c>
      <c r="N264" s="300">
        <v>3996</v>
      </c>
      <c r="O264" s="300">
        <v>3753</v>
      </c>
      <c r="P264" s="301">
        <v>3894</v>
      </c>
      <c r="Q264" s="302"/>
      <c r="R264" s="303">
        <v>3330</v>
      </c>
      <c r="S264" s="304">
        <v>5061</v>
      </c>
      <c r="T264" s="304">
        <v>4157</v>
      </c>
      <c r="U264" s="304">
        <v>5598</v>
      </c>
      <c r="V264" s="304">
        <v>5463</v>
      </c>
      <c r="W264" s="304">
        <v>0</v>
      </c>
      <c r="X264" s="304">
        <v>19705</v>
      </c>
      <c r="Y264" s="304">
        <v>5758</v>
      </c>
      <c r="Z264" s="304">
        <v>6074</v>
      </c>
      <c r="AA264" s="304">
        <v>6545</v>
      </c>
      <c r="AB264" s="304">
        <v>8257</v>
      </c>
      <c r="AC264" s="305">
        <v>6231.5</v>
      </c>
      <c r="AD264" s="302"/>
      <c r="AE264" s="299">
        <v>8676</v>
      </c>
      <c r="AF264" s="300">
        <v>8011</v>
      </c>
      <c r="AG264" s="300"/>
      <c r="AH264" s="300"/>
      <c r="AI264" s="300">
        <v>2542.41</v>
      </c>
      <c r="AJ264" s="300">
        <f>13406.34+12223.86</f>
        <v>25630.2</v>
      </c>
      <c r="AK264" s="300">
        <v>15997.98</v>
      </c>
      <c r="AL264" s="300"/>
      <c r="AM264" s="300">
        <v>0</v>
      </c>
      <c r="AN264" s="300"/>
      <c r="AO264" s="300"/>
      <c r="AP264" s="300"/>
      <c r="AQ264" s="302"/>
      <c r="AR264" s="303"/>
      <c r="AS264" s="304"/>
      <c r="AT264" s="304"/>
      <c r="AU264" s="304"/>
      <c r="AV264" s="304"/>
      <c r="AW264" s="304"/>
      <c r="AX264" s="304"/>
      <c r="AY264" s="304"/>
      <c r="AZ264" s="304"/>
      <c r="BA264" s="304"/>
      <c r="BB264" s="304"/>
      <c r="BC264" s="305"/>
      <c r="BD264" s="302"/>
    </row>
    <row r="265" spans="1:56" x14ac:dyDescent="0.25">
      <c r="A265" t="s">
        <v>393</v>
      </c>
      <c r="B265" s="216" t="s">
        <v>125</v>
      </c>
      <c r="C265" s="297" t="s">
        <v>394</v>
      </c>
      <c r="D265" s="298"/>
      <c r="E265" s="299">
        <v>0</v>
      </c>
      <c r="F265" s="300">
        <v>0</v>
      </c>
      <c r="G265" s="300">
        <v>0</v>
      </c>
      <c r="H265" s="300">
        <v>0</v>
      </c>
      <c r="I265" s="300">
        <v>0</v>
      </c>
      <c r="J265" s="300">
        <v>0</v>
      </c>
      <c r="K265" s="300">
        <v>0</v>
      </c>
      <c r="L265" s="300">
        <v>0</v>
      </c>
      <c r="M265" s="300">
        <v>0</v>
      </c>
      <c r="N265" s="300">
        <v>0</v>
      </c>
      <c r="O265" s="300">
        <v>0</v>
      </c>
      <c r="P265" s="301">
        <v>0</v>
      </c>
      <c r="Q265" s="302"/>
      <c r="R265" s="303">
        <v>0</v>
      </c>
      <c r="S265" s="304">
        <v>0</v>
      </c>
      <c r="T265" s="304">
        <v>0</v>
      </c>
      <c r="U265" s="304">
        <v>0</v>
      </c>
      <c r="V265" s="304">
        <v>0</v>
      </c>
      <c r="W265" s="304">
        <v>0</v>
      </c>
      <c r="X265" s="304">
        <v>0</v>
      </c>
      <c r="Y265" s="304">
        <v>0</v>
      </c>
      <c r="Z265" s="304">
        <v>0</v>
      </c>
      <c r="AA265" s="304">
        <v>0</v>
      </c>
      <c r="AB265" s="304">
        <v>0</v>
      </c>
      <c r="AC265" s="305">
        <v>0</v>
      </c>
      <c r="AD265" s="302"/>
      <c r="AE265" s="299">
        <v>0</v>
      </c>
      <c r="AF265" s="300">
        <v>0</v>
      </c>
      <c r="AG265" s="300">
        <v>434.31</v>
      </c>
      <c r="AH265" s="300">
        <v>755.61</v>
      </c>
      <c r="AI265" s="300">
        <v>367.34</v>
      </c>
      <c r="AJ265" s="300"/>
      <c r="AK265" s="300"/>
      <c r="AL265" s="300">
        <v>237</v>
      </c>
      <c r="AM265" s="300">
        <v>606.37</v>
      </c>
      <c r="AN265" s="300">
        <v>605.30999999999995</v>
      </c>
      <c r="AO265" s="300">
        <v>605.30999999999995</v>
      </c>
      <c r="AP265" s="300">
        <v>604</v>
      </c>
      <c r="AQ265" s="302"/>
      <c r="AR265" s="303">
        <v>2347.792682926829</v>
      </c>
      <c r="AS265" s="304"/>
      <c r="AT265" s="304"/>
      <c r="AU265" s="304">
        <v>929.07301774878988</v>
      </c>
      <c r="AV265" s="304"/>
      <c r="AW265" s="304"/>
      <c r="AX265" s="304"/>
      <c r="AY265" s="304"/>
      <c r="AZ265" s="304"/>
      <c r="BA265" s="304"/>
      <c r="BB265" s="304"/>
      <c r="BC265" s="305"/>
      <c r="BD265" s="302"/>
    </row>
    <row r="266" spans="1:56" x14ac:dyDescent="0.25">
      <c r="A266"/>
      <c r="B266" s="216"/>
      <c r="C266" s="297"/>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0</v>
      </c>
      <c r="AH266" s="300">
        <v>0</v>
      </c>
      <c r="AI266" s="300"/>
      <c r="AJ266" s="300"/>
      <c r="AK266" s="300"/>
      <c r="AL266" s="300"/>
      <c r="AM266" s="300"/>
      <c r="AN266" s="300"/>
      <c r="AO266" s="300"/>
      <c r="AP266" s="300"/>
      <c r="AQ266" s="302"/>
      <c r="AR266" s="303"/>
      <c r="AS266" s="304"/>
      <c r="AT266" s="304"/>
      <c r="AU266" s="304"/>
      <c r="AV266" s="304"/>
      <c r="AW266" s="304"/>
      <c r="AX266" s="304"/>
      <c r="AY266" s="304"/>
      <c r="AZ266" s="304"/>
      <c r="BA266" s="304"/>
      <c r="BB266" s="304"/>
      <c r="BC266" s="305"/>
      <c r="BD266" s="302"/>
    </row>
    <row r="267" spans="1:56" ht="15.75" thickBot="1" x14ac:dyDescent="0.3">
      <c r="B267" s="171"/>
      <c r="C267" s="172"/>
      <c r="D267" s="53"/>
      <c r="E267" s="187"/>
      <c r="F267" s="188"/>
      <c r="G267" s="188"/>
      <c r="H267" s="188"/>
      <c r="I267" s="188"/>
      <c r="J267" s="188"/>
      <c r="K267" s="188"/>
      <c r="L267" s="188"/>
      <c r="M267" s="188"/>
      <c r="N267" s="188"/>
      <c r="O267" s="188"/>
      <c r="P267" s="189"/>
      <c r="Q267" s="57"/>
      <c r="R267" s="190"/>
      <c r="S267" s="191"/>
      <c r="T267" s="191"/>
      <c r="U267" s="191"/>
      <c r="V267" s="191"/>
      <c r="W267" s="191"/>
      <c r="X267" s="191"/>
      <c r="Y267" s="191"/>
      <c r="Z267" s="191"/>
      <c r="AA267" s="191"/>
      <c r="AB267" s="191"/>
      <c r="AC267" s="192"/>
      <c r="AD267" s="57"/>
      <c r="AE267" s="187"/>
      <c r="AF267" s="188"/>
      <c r="AG267" s="188"/>
      <c r="AH267" s="188"/>
      <c r="AI267" s="188"/>
      <c r="AJ267" s="188"/>
      <c r="AK267" s="188"/>
      <c r="AL267" s="188"/>
      <c r="AM267" s="188"/>
      <c r="AN267" s="188"/>
      <c r="AO267" s="188"/>
      <c r="AP267" s="188"/>
      <c r="AQ267" s="57"/>
      <c r="AR267" s="190"/>
      <c r="AS267" s="191"/>
      <c r="AT267" s="191"/>
      <c r="AU267" s="191"/>
      <c r="AV267" s="191"/>
      <c r="AW267" s="191"/>
      <c r="AX267" s="191"/>
      <c r="AY267" s="191"/>
      <c r="AZ267" s="191"/>
      <c r="BA267" s="191"/>
      <c r="BB267" s="191"/>
      <c r="BC267" s="192"/>
      <c r="BD267" s="57"/>
    </row>
    <row r="269" spans="1:56" ht="15.75" thickBot="1" x14ac:dyDescent="0.3"/>
    <row r="270" spans="1:56" ht="16.5" thickBot="1" x14ac:dyDescent="0.3">
      <c r="A270" s="8"/>
      <c r="B270" s="146" t="s">
        <v>82</v>
      </c>
      <c r="C270" s="147"/>
      <c r="D270" s="148">
        <v>255712</v>
      </c>
      <c r="E270" s="149">
        <v>0</v>
      </c>
      <c r="F270" s="150">
        <v>55592.53</v>
      </c>
      <c r="G270" s="150">
        <v>50000</v>
      </c>
      <c r="H270" s="150">
        <v>0</v>
      </c>
      <c r="I270" s="150">
        <v>50000</v>
      </c>
      <c r="J270" s="150">
        <v>30000</v>
      </c>
      <c r="K270" s="150">
        <v>67960</v>
      </c>
      <c r="L270" s="150">
        <v>4700</v>
      </c>
      <c r="M270" s="150">
        <v>25711.55</v>
      </c>
      <c r="N270" s="150">
        <v>90000</v>
      </c>
      <c r="O270" s="150">
        <v>118700</v>
      </c>
      <c r="P270" s="151">
        <v>20000</v>
      </c>
      <c r="Q270" s="152"/>
      <c r="R270" s="149">
        <v>58000</v>
      </c>
      <c r="S270" s="150">
        <v>124000</v>
      </c>
      <c r="T270" s="150">
        <v>112000</v>
      </c>
      <c r="U270" s="150">
        <v>10000</v>
      </c>
      <c r="V270" s="150">
        <v>137000</v>
      </c>
      <c r="W270" s="150">
        <v>42800</v>
      </c>
      <c r="X270" s="150">
        <v>400000</v>
      </c>
      <c r="Y270" s="150">
        <v>0</v>
      </c>
      <c r="Z270" s="150">
        <v>40000</v>
      </c>
      <c r="AA270" s="150">
        <v>110000</v>
      </c>
      <c r="AB270" s="150">
        <v>110000</v>
      </c>
      <c r="AC270" s="151">
        <v>110000</v>
      </c>
      <c r="AD270" s="152"/>
      <c r="AE270" s="149">
        <v>2438</v>
      </c>
      <c r="AF270" s="150">
        <v>0</v>
      </c>
      <c r="AG270" s="150">
        <v>0</v>
      </c>
      <c r="AH270" s="150">
        <v>500000</v>
      </c>
      <c r="AI270" s="150"/>
      <c r="AJ270" s="150"/>
      <c r="AK270" s="150"/>
      <c r="AL270" s="150"/>
      <c r="AM270" s="150"/>
      <c r="AN270" s="150"/>
      <c r="AO270" s="150"/>
      <c r="AP270" s="150"/>
      <c r="AQ270" s="152"/>
      <c r="AR270" s="149"/>
      <c r="AS270" s="150"/>
      <c r="AT270" s="150"/>
      <c r="AU270" s="150"/>
      <c r="AV270" s="150"/>
      <c r="AW270" s="150"/>
      <c r="AX270" s="150"/>
      <c r="AY270" s="150"/>
      <c r="AZ270" s="150"/>
      <c r="BA270" s="150"/>
      <c r="BB270" s="150"/>
      <c r="BC270" s="151"/>
      <c r="BD270" s="152"/>
    </row>
    <row r="271" spans="1:56" ht="16.5" thickBot="1" x14ac:dyDescent="0.3">
      <c r="A271" s="8">
        <v>3</v>
      </c>
      <c r="B271" s="221" t="s">
        <v>127</v>
      </c>
      <c r="C271" s="222"/>
      <c r="D271" s="11">
        <v>-216756.42</v>
      </c>
      <c r="E271" s="223">
        <v>-18109.480000000003</v>
      </c>
      <c r="F271" s="224">
        <v>-53165.05</v>
      </c>
      <c r="G271" s="224">
        <v>-63130.84</v>
      </c>
      <c r="H271" s="224">
        <v>-10614.699999999999</v>
      </c>
      <c r="I271" s="224">
        <v>-46190.97</v>
      </c>
      <c r="J271" s="224">
        <v>-32950</v>
      </c>
      <c r="K271" s="224">
        <v>-63492.92</v>
      </c>
      <c r="L271" s="224">
        <v>-10230.4</v>
      </c>
      <c r="M271" s="224">
        <v>-24350.5</v>
      </c>
      <c r="N271" s="224">
        <v>-34881.9</v>
      </c>
      <c r="O271" s="224">
        <v>-94552.9</v>
      </c>
      <c r="P271" s="225">
        <v>-55292.5</v>
      </c>
      <c r="Q271" s="15"/>
      <c r="R271" s="226">
        <v>-53401</v>
      </c>
      <c r="S271" s="227">
        <v>-116692</v>
      </c>
      <c r="T271" s="227">
        <v>-131802.29999999999</v>
      </c>
      <c r="U271" s="227">
        <v>-36440</v>
      </c>
      <c r="V271" s="227">
        <v>-117288</v>
      </c>
      <c r="W271" s="227">
        <v>-40517</v>
      </c>
      <c r="X271" s="227">
        <v>-184266.5</v>
      </c>
      <c r="Y271" s="227">
        <v>-158399</v>
      </c>
      <c r="Z271" s="227">
        <v>-62626</v>
      </c>
      <c r="AA271" s="227">
        <v>-48314</v>
      </c>
      <c r="AB271" s="227">
        <v>-95762.5</v>
      </c>
      <c r="AC271" s="228">
        <v>-89458.5</v>
      </c>
      <c r="AD271" s="229"/>
      <c r="AE271" s="223">
        <v>-70159</v>
      </c>
      <c r="AF271" s="224">
        <v>-61583</v>
      </c>
      <c r="AG271" s="224">
        <v>-28824</v>
      </c>
      <c r="AH271" s="224">
        <v>-282835</v>
      </c>
      <c r="AI271" s="224"/>
      <c r="AJ271" s="224"/>
      <c r="AK271" s="224"/>
      <c r="AL271" s="224"/>
      <c r="AM271" s="224"/>
      <c r="AN271" s="224"/>
      <c r="AO271" s="224"/>
      <c r="AP271" s="224"/>
      <c r="AQ271" s="15"/>
      <c r="AR271" s="226"/>
      <c r="AS271" s="227"/>
      <c r="AT271" s="227"/>
      <c r="AU271" s="227"/>
      <c r="AV271" s="227"/>
      <c r="AW271" s="227"/>
      <c r="AX271" s="227"/>
      <c r="AY271" s="227"/>
      <c r="AZ271" s="227"/>
      <c r="BA271" s="227"/>
      <c r="BB271" s="227"/>
      <c r="BC271" s="228"/>
      <c r="BD271" s="15"/>
    </row>
    <row r="272" spans="1:56" x14ac:dyDescent="0.25">
      <c r="C272"/>
      <c r="D272" s="344">
        <f t="shared" ref="D272:AH272" si="56">+D56+D92-D270-D271</f>
        <v>0</v>
      </c>
      <c r="E272" s="345">
        <f t="shared" si="56"/>
        <v>0</v>
      </c>
      <c r="F272" s="345">
        <f t="shared" si="56"/>
        <v>0</v>
      </c>
      <c r="G272" s="345">
        <f t="shared" si="56"/>
        <v>0</v>
      </c>
      <c r="H272" s="345">
        <f t="shared" si="56"/>
        <v>0</v>
      </c>
      <c r="I272" s="345">
        <f t="shared" si="56"/>
        <v>0</v>
      </c>
      <c r="J272" s="345">
        <f t="shared" si="56"/>
        <v>0</v>
      </c>
      <c r="K272" s="345">
        <f t="shared" si="56"/>
        <v>0</v>
      </c>
      <c r="L272" s="345">
        <f t="shared" si="56"/>
        <v>0</v>
      </c>
      <c r="M272" s="345">
        <f t="shared" si="56"/>
        <v>0</v>
      </c>
      <c r="N272" s="345">
        <f t="shared" si="56"/>
        <v>0</v>
      </c>
      <c r="O272" s="345">
        <f t="shared" si="56"/>
        <v>0</v>
      </c>
      <c r="P272" s="345">
        <f t="shared" si="56"/>
        <v>0</v>
      </c>
      <c r="Q272" s="344">
        <f t="shared" si="56"/>
        <v>0</v>
      </c>
      <c r="R272" s="345">
        <f t="shared" si="56"/>
        <v>0</v>
      </c>
      <c r="S272" s="345">
        <f t="shared" si="56"/>
        <v>0</v>
      </c>
      <c r="T272" s="345">
        <f t="shared" si="56"/>
        <v>0</v>
      </c>
      <c r="U272" s="345">
        <f t="shared" si="56"/>
        <v>0</v>
      </c>
      <c r="V272" s="345">
        <f t="shared" si="56"/>
        <v>0</v>
      </c>
      <c r="W272" s="345">
        <f t="shared" si="56"/>
        <v>0</v>
      </c>
      <c r="X272" s="345">
        <f t="shared" si="56"/>
        <v>0</v>
      </c>
      <c r="Y272" s="345">
        <f t="shared" si="56"/>
        <v>0</v>
      </c>
      <c r="Z272" s="345">
        <f t="shared" si="56"/>
        <v>0</v>
      </c>
      <c r="AA272" s="345">
        <f t="shared" si="56"/>
        <v>0</v>
      </c>
      <c r="AB272" s="345">
        <f t="shared" si="56"/>
        <v>0</v>
      </c>
      <c r="AC272" s="345">
        <f t="shared" si="56"/>
        <v>0</v>
      </c>
      <c r="AD272" s="344">
        <f t="shared" si="56"/>
        <v>0</v>
      </c>
      <c r="AE272" s="345">
        <f t="shared" si="56"/>
        <v>0</v>
      </c>
      <c r="AF272" s="345">
        <f t="shared" si="56"/>
        <v>0</v>
      </c>
      <c r="AG272" s="345">
        <f t="shared" si="56"/>
        <v>6.8800000000010186</v>
      </c>
      <c r="AH272" s="345">
        <f t="shared" si="56"/>
        <v>-109856.78000000003</v>
      </c>
      <c r="AI272" s="1"/>
      <c r="AJ272" s="1"/>
      <c r="AK272" s="1"/>
      <c r="AL272" s="1"/>
      <c r="AM272" s="1"/>
      <c r="AN272" s="1"/>
      <c r="AO272" s="1"/>
      <c r="AP272" s="1"/>
      <c r="AQ272" s="344"/>
      <c r="AR272" s="345"/>
      <c r="AS272" s="345"/>
      <c r="AT272" s="345"/>
      <c r="AU272" s="345"/>
      <c r="AV272" s="345"/>
      <c r="AW272" s="345"/>
      <c r="AX272" s="345"/>
      <c r="AY272" s="345"/>
      <c r="AZ272" s="345"/>
      <c r="BA272" s="345"/>
      <c r="BB272" s="345"/>
      <c r="BC272" s="345"/>
      <c r="BD272" s="344"/>
    </row>
    <row r="273" spans="2:56" x14ac:dyDescent="0.25">
      <c r="C273"/>
    </row>
    <row r="274" spans="2:56" ht="15.75" thickBot="1" x14ac:dyDescent="0.3">
      <c r="B274" s="346"/>
      <c r="C274" s="347" t="s">
        <v>395</v>
      </c>
      <c r="D274" s="195">
        <v>38955.579999999987</v>
      </c>
      <c r="E274" s="348">
        <v>20846.099999999984</v>
      </c>
      <c r="F274" s="349">
        <v>23273.579999999984</v>
      </c>
      <c r="G274" s="349">
        <v>10142.739999999991</v>
      </c>
      <c r="H274" s="349">
        <v>-471.96000000000822</v>
      </c>
      <c r="I274" s="349">
        <v>3337.0699999999906</v>
      </c>
      <c r="J274" s="349">
        <v>387.06999999999243</v>
      </c>
      <c r="K274" s="349">
        <v>4854.1499999999942</v>
      </c>
      <c r="L274" s="349">
        <v>-676.25000000000546</v>
      </c>
      <c r="M274" s="349">
        <v>684.79999999999382</v>
      </c>
      <c r="N274" s="349">
        <v>55802.899999999994</v>
      </c>
      <c r="O274" s="349">
        <v>79950</v>
      </c>
      <c r="P274" s="350">
        <v>44657.5</v>
      </c>
      <c r="Q274" s="199"/>
      <c r="R274" s="348">
        <v>51024</v>
      </c>
      <c r="S274" s="349">
        <v>58332</v>
      </c>
      <c r="T274" s="349">
        <v>38529.700000000012</v>
      </c>
      <c r="U274" s="349">
        <v>12089.700000000012</v>
      </c>
      <c r="V274" s="349">
        <v>31801.700000000012</v>
      </c>
      <c r="W274" s="349">
        <v>34084.700000000012</v>
      </c>
      <c r="X274" s="349">
        <v>249818.2</v>
      </c>
      <c r="Y274" s="349">
        <v>91419.200000000012</v>
      </c>
      <c r="Z274" s="349">
        <v>68793.200000000012</v>
      </c>
      <c r="AA274" s="349">
        <v>130479.20000000001</v>
      </c>
      <c r="AB274" s="349">
        <v>144716.70000000001</v>
      </c>
      <c r="AC274" s="350">
        <v>165258.20000000001</v>
      </c>
      <c r="AD274" s="199"/>
      <c r="AE274" s="348">
        <v>97537.200000000012</v>
      </c>
      <c r="AF274" s="349">
        <v>35954.200000000012</v>
      </c>
      <c r="AG274" s="349">
        <v>7130.2000000000116</v>
      </c>
      <c r="AH274" s="349">
        <v>224295.2</v>
      </c>
      <c r="AI274" s="349"/>
      <c r="AJ274" s="349"/>
      <c r="AK274" s="349"/>
      <c r="AL274" s="349"/>
      <c r="AM274" s="349"/>
      <c r="AN274" s="349"/>
      <c r="AO274" s="349"/>
      <c r="AP274" s="349"/>
      <c r="AQ274" s="199"/>
      <c r="AR274" s="348"/>
      <c r="AS274" s="349"/>
      <c r="AT274" s="349"/>
      <c r="AU274" s="349"/>
      <c r="AV274" s="349"/>
      <c r="AW274" s="349"/>
      <c r="AX274" s="349"/>
      <c r="AY274" s="349"/>
      <c r="AZ274" s="349"/>
      <c r="BA274" s="349"/>
      <c r="BB274" s="349"/>
      <c r="BC274" s="350"/>
      <c r="BD274" s="199"/>
    </row>
    <row r="275" spans="2:56" x14ac:dyDescent="0.25">
      <c r="C275"/>
    </row>
    <row r="276" spans="2:56" x14ac:dyDescent="0.25">
      <c r="C276"/>
      <c r="E276" s="345">
        <f t="shared" ref="E276:AH276" si="57">+E2+E56+E92-E274</f>
        <v>0</v>
      </c>
      <c r="F276" s="345">
        <f t="shared" si="57"/>
        <v>0</v>
      </c>
      <c r="G276" s="345">
        <f t="shared" si="57"/>
        <v>0</v>
      </c>
      <c r="H276" s="345">
        <f t="shared" si="57"/>
        <v>-7.2759576141834259E-12</v>
      </c>
      <c r="I276" s="345">
        <f t="shared" si="57"/>
        <v>-5.4569682106375694E-12</v>
      </c>
      <c r="J276" s="345">
        <f t="shared" si="57"/>
        <v>-7.2759576141834259E-12</v>
      </c>
      <c r="K276" s="345">
        <f t="shared" si="57"/>
        <v>-1.4551915228366852E-11</v>
      </c>
      <c r="L276" s="345">
        <f t="shared" si="57"/>
        <v>-9.0949470177292824E-12</v>
      </c>
      <c r="M276" s="345">
        <f t="shared" si="57"/>
        <v>-9.0949470177292824E-12</v>
      </c>
      <c r="N276" s="345">
        <f t="shared" si="57"/>
        <v>0</v>
      </c>
      <c r="O276" s="345">
        <f t="shared" si="57"/>
        <v>0</v>
      </c>
      <c r="P276" s="345">
        <f t="shared" si="57"/>
        <v>0</v>
      </c>
      <c r="Q276" s="344">
        <f t="shared" si="57"/>
        <v>0</v>
      </c>
      <c r="R276" s="345">
        <f t="shared" si="57"/>
        <v>0</v>
      </c>
      <c r="S276" s="345">
        <f t="shared" si="57"/>
        <v>0</v>
      </c>
      <c r="T276" s="345">
        <f t="shared" si="57"/>
        <v>0</v>
      </c>
      <c r="U276" s="345">
        <f t="shared" si="57"/>
        <v>-1.4551915228366852E-11</v>
      </c>
      <c r="V276" s="345">
        <f t="shared" si="57"/>
        <v>0</v>
      </c>
      <c r="W276" s="345">
        <f t="shared" si="57"/>
        <v>0</v>
      </c>
      <c r="X276" s="345">
        <f t="shared" si="57"/>
        <v>0</v>
      </c>
      <c r="Y276" s="345">
        <f t="shared" si="57"/>
        <v>0</v>
      </c>
      <c r="Z276" s="345">
        <f t="shared" si="57"/>
        <v>0</v>
      </c>
      <c r="AA276" s="345">
        <f t="shared" si="57"/>
        <v>0</v>
      </c>
      <c r="AB276" s="345">
        <f t="shared" si="57"/>
        <v>0</v>
      </c>
      <c r="AC276" s="345">
        <f t="shared" si="57"/>
        <v>0</v>
      </c>
      <c r="AD276" s="344">
        <f t="shared" si="57"/>
        <v>0</v>
      </c>
      <c r="AE276" s="345">
        <f t="shared" si="57"/>
        <v>0</v>
      </c>
      <c r="AF276" s="345">
        <f t="shared" si="57"/>
        <v>0</v>
      </c>
      <c r="AG276" s="345">
        <f t="shared" si="57"/>
        <v>6.8800000000010186</v>
      </c>
      <c r="AH276" s="345">
        <f t="shared" si="57"/>
        <v>-109849.90000000002</v>
      </c>
      <c r="AI276" s="1"/>
      <c r="AJ276" s="1"/>
      <c r="AK276" s="1"/>
      <c r="AL276" s="1"/>
      <c r="AM276" s="1"/>
      <c r="AN276" s="1"/>
      <c r="AO276" s="1"/>
      <c r="AP276" s="1"/>
      <c r="AQ276" s="344"/>
      <c r="AR276" s="345"/>
      <c r="AS276" s="345"/>
      <c r="AT276" s="345"/>
      <c r="AU276" s="345"/>
      <c r="AV276" s="345"/>
      <c r="AW276" s="345"/>
      <c r="AX276" s="345"/>
      <c r="AY276" s="345"/>
      <c r="AZ276" s="345"/>
      <c r="BA276" s="345"/>
      <c r="BB276" s="345"/>
      <c r="BC276" s="345"/>
      <c r="BD276" s="344"/>
    </row>
    <row r="277" spans="2:56" ht="16.5" thickBot="1" x14ac:dyDescent="0.3">
      <c r="C277" s="351" t="s">
        <v>395</v>
      </c>
      <c r="D277" s="352">
        <v>38955.579999999987</v>
      </c>
      <c r="E277" s="353">
        <v>20846.099999999988</v>
      </c>
      <c r="F277" s="353">
        <v>23273.579999999987</v>
      </c>
      <c r="G277" s="353">
        <v>10142.739999999991</v>
      </c>
      <c r="H277" s="353">
        <v>-471.96000000000822</v>
      </c>
      <c r="I277" s="353">
        <v>3337.0699999999924</v>
      </c>
      <c r="J277" s="353">
        <v>387.06999999999243</v>
      </c>
      <c r="K277" s="353">
        <v>4854.1499999999942</v>
      </c>
      <c r="L277" s="353">
        <v>-676.25000000000546</v>
      </c>
      <c r="M277" s="353">
        <v>684.79999999999563</v>
      </c>
      <c r="N277" s="353">
        <v>55802.899999999987</v>
      </c>
      <c r="O277" s="353">
        <v>79950</v>
      </c>
      <c r="P277" s="354">
        <v>44657.5</v>
      </c>
      <c r="Q277" s="355"/>
      <c r="R277" s="356">
        <v>51024</v>
      </c>
      <c r="S277" s="353">
        <v>58332</v>
      </c>
      <c r="T277" s="353">
        <v>38529.700000000012</v>
      </c>
      <c r="U277" s="353">
        <v>12089.700000000012</v>
      </c>
      <c r="V277" s="353">
        <v>31801.700000000012</v>
      </c>
      <c r="W277" s="353">
        <v>34084.700000000012</v>
      </c>
      <c r="X277" s="353">
        <v>249818.2</v>
      </c>
      <c r="Y277" s="353">
        <v>91419.200000000012</v>
      </c>
      <c r="Z277" s="353">
        <v>68793.200000000012</v>
      </c>
      <c r="AA277" s="353">
        <v>130479.20000000001</v>
      </c>
      <c r="AB277" s="353">
        <v>144716.70000000001</v>
      </c>
      <c r="AC277" s="353">
        <v>165258.20000000001</v>
      </c>
      <c r="AD277" s="1"/>
      <c r="AE277" s="353">
        <v>97537.200000000012</v>
      </c>
      <c r="AF277" s="353">
        <v>35954.200000000012</v>
      </c>
      <c r="AG277" s="353">
        <v>7130.2000000000116</v>
      </c>
      <c r="AH277" s="353">
        <v>112295.20000000001</v>
      </c>
      <c r="AI277" s="357"/>
      <c r="AJ277" s="357"/>
      <c r="AK277" s="357"/>
      <c r="AL277" s="357"/>
      <c r="AM277" s="357"/>
      <c r="AN277" s="357"/>
      <c r="AO277" s="357"/>
      <c r="AP277" s="357"/>
      <c r="AQ277" s="355"/>
      <c r="AR277" s="356"/>
      <c r="AS277" s="353"/>
      <c r="AT277" s="353"/>
      <c r="AU277" s="353"/>
      <c r="AV277" s="353"/>
      <c r="AW277" s="353"/>
      <c r="AX277" s="353"/>
      <c r="AY277" s="353"/>
      <c r="AZ277" s="353"/>
      <c r="BA277" s="353"/>
      <c r="BB277" s="353"/>
      <c r="BC277" s="353"/>
      <c r="BD277" s="355"/>
    </row>
    <row r="278" spans="2:56" x14ac:dyDescent="0.25">
      <c r="C278"/>
    </row>
    <row r="279" spans="2:56" x14ac:dyDescent="0.25">
      <c r="D279" s="344">
        <f>+D274-D277</f>
        <v>0</v>
      </c>
      <c r="E279" s="345">
        <f t="shared" ref="E279:AH279" si="58">+E274-E277</f>
        <v>0</v>
      </c>
      <c r="F279" s="345">
        <f t="shared" si="58"/>
        <v>0</v>
      </c>
      <c r="G279" s="345">
        <f t="shared" si="58"/>
        <v>0</v>
      </c>
      <c r="H279" s="345">
        <f t="shared" si="58"/>
        <v>0</v>
      </c>
      <c r="I279" s="345">
        <f t="shared" si="58"/>
        <v>0</v>
      </c>
      <c r="J279" s="345">
        <f t="shared" si="58"/>
        <v>0</v>
      </c>
      <c r="K279" s="345">
        <f t="shared" si="58"/>
        <v>0</v>
      </c>
      <c r="L279" s="345">
        <f t="shared" si="58"/>
        <v>0</v>
      </c>
      <c r="M279" s="345">
        <f t="shared" si="58"/>
        <v>-1.8189894035458565E-12</v>
      </c>
      <c r="N279" s="345">
        <f t="shared" si="58"/>
        <v>0</v>
      </c>
      <c r="O279" s="345">
        <f t="shared" si="58"/>
        <v>0</v>
      </c>
      <c r="P279" s="345">
        <f t="shared" si="58"/>
        <v>0</v>
      </c>
      <c r="Q279" s="344">
        <f t="shared" si="58"/>
        <v>0</v>
      </c>
      <c r="R279" s="345">
        <f t="shared" si="58"/>
        <v>0</v>
      </c>
      <c r="S279" s="345">
        <f t="shared" si="58"/>
        <v>0</v>
      </c>
      <c r="T279" s="345">
        <f t="shared" si="58"/>
        <v>0</v>
      </c>
      <c r="U279" s="345">
        <f t="shared" si="58"/>
        <v>0</v>
      </c>
      <c r="V279" s="345">
        <f t="shared" si="58"/>
        <v>0</v>
      </c>
      <c r="W279" s="345">
        <f t="shared" si="58"/>
        <v>0</v>
      </c>
      <c r="X279" s="345">
        <f t="shared" si="58"/>
        <v>0</v>
      </c>
      <c r="Y279" s="345">
        <f t="shared" si="58"/>
        <v>0</v>
      </c>
      <c r="Z279" s="345">
        <f t="shared" si="58"/>
        <v>0</v>
      </c>
      <c r="AA279" s="345">
        <f t="shared" si="58"/>
        <v>0</v>
      </c>
      <c r="AB279" s="345">
        <f t="shared" si="58"/>
        <v>0</v>
      </c>
      <c r="AC279" s="345">
        <f t="shared" si="58"/>
        <v>0</v>
      </c>
      <c r="AD279" s="344">
        <f t="shared" si="58"/>
        <v>0</v>
      </c>
      <c r="AE279" s="345">
        <f t="shared" si="58"/>
        <v>0</v>
      </c>
      <c r="AF279" s="345">
        <f t="shared" si="58"/>
        <v>0</v>
      </c>
      <c r="AG279" s="345">
        <f t="shared" si="58"/>
        <v>0</v>
      </c>
      <c r="AH279" s="345">
        <f t="shared" si="58"/>
        <v>112000</v>
      </c>
      <c r="AI279" s="1"/>
      <c r="AJ279" s="1"/>
      <c r="AK279" s="1"/>
      <c r="AL279" s="1"/>
      <c r="AM279" s="1"/>
      <c r="AN279" s="1"/>
      <c r="AO279" s="1"/>
      <c r="AP279" s="1"/>
      <c r="AQ279" s="344"/>
      <c r="AR279" s="345"/>
      <c r="AS279" s="345"/>
      <c r="AT279" s="345"/>
      <c r="AU279" s="345"/>
      <c r="AV279" s="345"/>
      <c r="AW279" s="345"/>
      <c r="AX279" s="345"/>
      <c r="AY279" s="345"/>
      <c r="AZ279" s="345"/>
      <c r="BA279" s="345"/>
      <c r="BB279" s="345"/>
      <c r="BC279" s="345"/>
      <c r="BD279" s="344"/>
    </row>
  </sheetData>
  <conditionalFormatting sqref="AH277">
    <cfRule type="cellIs" dxfId="34" priority="20" operator="lessThan">
      <formula>0</formula>
    </cfRule>
  </conditionalFormatting>
  <conditionalFormatting sqref="BD277">
    <cfRule type="cellIs" dxfId="33" priority="6" operator="lessThan">
      <formula>0</formula>
    </cfRule>
  </conditionalFormatting>
  <conditionalFormatting sqref="D277:S277">
    <cfRule type="cellIs" dxfId="32" priority="35" operator="lessThan">
      <formula>0</formula>
    </cfRule>
  </conditionalFormatting>
  <conditionalFormatting sqref="AI277">
    <cfRule type="cellIs" dxfId="31" priority="34" operator="lessThan">
      <formula>0</formula>
    </cfRule>
  </conditionalFormatting>
  <conditionalFormatting sqref="T277">
    <cfRule type="cellIs" dxfId="30" priority="33" operator="lessThan">
      <formula>0</formula>
    </cfRule>
  </conditionalFormatting>
  <conditionalFormatting sqref="U277">
    <cfRule type="cellIs" dxfId="29" priority="32" operator="lessThan">
      <formula>0</formula>
    </cfRule>
  </conditionalFormatting>
  <conditionalFormatting sqref="V277">
    <cfRule type="cellIs" dxfId="28" priority="31" operator="lessThan">
      <formula>0</formula>
    </cfRule>
  </conditionalFormatting>
  <conditionalFormatting sqref="W277">
    <cfRule type="cellIs" dxfId="27" priority="30" operator="lessThan">
      <formula>0</formula>
    </cfRule>
  </conditionalFormatting>
  <conditionalFormatting sqref="X277">
    <cfRule type="cellIs" dxfId="26" priority="29" operator="lessThan">
      <formula>0</formula>
    </cfRule>
  </conditionalFormatting>
  <conditionalFormatting sqref="Y277">
    <cfRule type="cellIs" dxfId="25" priority="28" operator="lessThan">
      <formula>0</formula>
    </cfRule>
  </conditionalFormatting>
  <conditionalFormatting sqref="Z277">
    <cfRule type="cellIs" dxfId="24" priority="27" operator="lessThan">
      <formula>0</formula>
    </cfRule>
  </conditionalFormatting>
  <conditionalFormatting sqref="AA277">
    <cfRule type="cellIs" dxfId="23" priority="26" operator="lessThan">
      <formula>0</formula>
    </cfRule>
  </conditionalFormatting>
  <conditionalFormatting sqref="AB277">
    <cfRule type="cellIs" dxfId="22" priority="25" operator="lessThan">
      <formula>0</formula>
    </cfRule>
  </conditionalFormatting>
  <conditionalFormatting sqref="AC277">
    <cfRule type="cellIs" dxfId="21" priority="24" operator="lessThan">
      <formula>0</formula>
    </cfRule>
  </conditionalFormatting>
  <conditionalFormatting sqref="AE277">
    <cfRule type="cellIs" dxfId="20" priority="23" operator="lessThan">
      <formula>0</formula>
    </cfRule>
  </conditionalFormatting>
  <conditionalFormatting sqref="AF277">
    <cfRule type="cellIs" dxfId="19" priority="22" operator="lessThan">
      <formula>0</formula>
    </cfRule>
  </conditionalFormatting>
  <conditionalFormatting sqref="AG277">
    <cfRule type="cellIs" dxfId="18" priority="21" operator="lessThan">
      <formula>0</formula>
    </cfRule>
  </conditionalFormatting>
  <conditionalFormatting sqref="AL277">
    <cfRule type="cellIs" dxfId="17" priority="19" operator="lessThan">
      <formula>0</formula>
    </cfRule>
  </conditionalFormatting>
  <conditionalFormatting sqref="AN277">
    <cfRule type="cellIs" dxfId="16" priority="18" operator="lessThan">
      <formula>0</formula>
    </cfRule>
  </conditionalFormatting>
  <conditionalFormatting sqref="AO277">
    <cfRule type="cellIs" dxfId="15" priority="17" operator="lessThan">
      <formula>0</formula>
    </cfRule>
  </conditionalFormatting>
  <conditionalFormatting sqref="AP277">
    <cfRule type="cellIs" dxfId="14" priority="16" operator="lessThan">
      <formula>0</formula>
    </cfRule>
  </conditionalFormatting>
  <conditionalFormatting sqref="AQ277:AS277">
    <cfRule type="cellIs" dxfId="13" priority="15" operator="lessThan">
      <formula>0</formula>
    </cfRule>
  </conditionalFormatting>
  <conditionalFormatting sqref="AV277">
    <cfRule type="cellIs" dxfId="12" priority="14" operator="lessThan">
      <formula>0</formula>
    </cfRule>
  </conditionalFormatting>
  <conditionalFormatting sqref="AW277">
    <cfRule type="cellIs" dxfId="11" priority="13" operator="lessThan">
      <formula>0</formula>
    </cfRule>
  </conditionalFormatting>
  <conditionalFormatting sqref="AX277">
    <cfRule type="cellIs" dxfId="10" priority="12" operator="lessThan">
      <formula>0</formula>
    </cfRule>
  </conditionalFormatting>
  <conditionalFormatting sqref="AY277">
    <cfRule type="cellIs" dxfId="9" priority="11" operator="lessThan">
      <formula>0</formula>
    </cfRule>
  </conditionalFormatting>
  <conditionalFormatting sqref="AZ277">
    <cfRule type="cellIs" dxfId="8" priority="10" operator="lessThan">
      <formula>0</formula>
    </cfRule>
  </conditionalFormatting>
  <conditionalFormatting sqref="BA277">
    <cfRule type="cellIs" dxfId="7" priority="9" operator="lessThan">
      <formula>0</formula>
    </cfRule>
  </conditionalFormatting>
  <conditionalFormatting sqref="BB277">
    <cfRule type="cellIs" dxfId="6" priority="8" operator="lessThan">
      <formula>0</formula>
    </cfRule>
  </conditionalFormatting>
  <conditionalFormatting sqref="BC277">
    <cfRule type="cellIs" dxfId="5" priority="7" operator="lessThan">
      <formula>0</formula>
    </cfRule>
  </conditionalFormatting>
  <conditionalFormatting sqref="AK277">
    <cfRule type="cellIs" dxfId="4" priority="4" operator="lessThan">
      <formula>0</formula>
    </cfRule>
  </conditionalFormatting>
  <conditionalFormatting sqref="AJ277">
    <cfRule type="cellIs" dxfId="3" priority="5" operator="lessThan">
      <formula>0</formula>
    </cfRule>
  </conditionalFormatting>
  <conditionalFormatting sqref="AM277">
    <cfRule type="cellIs" dxfId="2" priority="3" operator="lessThan">
      <formula>0</formula>
    </cfRule>
  </conditionalFormatting>
  <conditionalFormatting sqref="AT277">
    <cfRule type="cellIs" dxfId="1" priority="2" operator="lessThan">
      <formula>0</formula>
    </cfRule>
  </conditionalFormatting>
  <conditionalFormatting sqref="AU277">
    <cfRule type="cellIs" dxfId="0" priority="1" operator="lessThan">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D.Y.</cp:lastModifiedBy>
  <dcterms:created xsi:type="dcterms:W3CDTF">2020-06-02T13:41:37Z</dcterms:created>
  <dcterms:modified xsi:type="dcterms:W3CDTF">2020-06-02T13:41:49Z</dcterms:modified>
</cp:coreProperties>
</file>